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Я13" sheetId="1" r:id="rId1"/>
    <sheet name="Я13а" sheetId="2" r:id="rId2"/>
    <sheet name="б-р 60П 12" sheetId="3" r:id="rId3"/>
    <sheet name="Я 13 Б" sheetId="4" r:id="rId4"/>
  </sheets>
  <calcPr calcId="144525" refMode="R1C1"/>
</workbook>
</file>

<file path=xl/calcChain.xml><?xml version="1.0" encoding="utf-8"?>
<calcChain xmlns="http://schemas.openxmlformats.org/spreadsheetml/2006/main">
  <c r="F21" i="4" l="1"/>
  <c r="F18" i="4"/>
  <c r="F15" i="4"/>
  <c r="F12" i="4"/>
  <c r="F9" i="4"/>
  <c r="F21" i="3"/>
  <c r="F18" i="3"/>
  <c r="F15" i="3"/>
  <c r="F12" i="3"/>
  <c r="F9" i="3"/>
  <c r="F21" i="2"/>
  <c r="F18" i="2"/>
  <c r="F15" i="2"/>
  <c r="F12" i="2"/>
  <c r="F9" i="2"/>
  <c r="F42" i="1"/>
  <c r="F39" i="1"/>
  <c r="F36" i="1"/>
  <c r="F33" i="1"/>
  <c r="F30" i="1"/>
  <c r="F27" i="1"/>
  <c r="F24" i="1"/>
  <c r="F21" i="1"/>
  <c r="F18" i="1"/>
  <c r="F15" i="1"/>
  <c r="F12" i="1"/>
  <c r="F9" i="1"/>
  <c r="H43" i="1" l="1"/>
  <c r="H44" i="1"/>
  <c r="G42" i="1"/>
  <c r="H42" i="1" s="1"/>
  <c r="H40" i="1"/>
  <c r="H41" i="1"/>
  <c r="G39" i="1"/>
  <c r="H39" i="1" s="1"/>
  <c r="H37" i="1"/>
  <c r="H38" i="1"/>
  <c r="G36" i="1"/>
  <c r="H36" i="1" s="1"/>
  <c r="H34" i="1"/>
  <c r="H35" i="1"/>
  <c r="G33" i="1"/>
  <c r="H33" i="1" s="1"/>
  <c r="H31" i="1"/>
  <c r="H32" i="1"/>
  <c r="G30" i="1"/>
  <c r="H30" i="1" s="1"/>
  <c r="H29" i="1"/>
  <c r="H28" i="1"/>
  <c r="G27" i="1"/>
  <c r="H27" i="1" s="1"/>
  <c r="H17" i="4" l="1"/>
  <c r="H16" i="4"/>
  <c r="H17" i="3"/>
  <c r="H16" i="3"/>
  <c r="G15" i="3" l="1"/>
  <c r="H15" i="3" s="1"/>
  <c r="H23" i="4" l="1"/>
  <c r="H22" i="4"/>
  <c r="G21" i="4"/>
  <c r="H20" i="4"/>
  <c r="H19" i="4"/>
  <c r="G18" i="4"/>
  <c r="G15" i="4"/>
  <c r="H15" i="4" s="1"/>
  <c r="H14" i="4"/>
  <c r="H13" i="4"/>
  <c r="G12" i="4"/>
  <c r="H11" i="4"/>
  <c r="H10" i="4"/>
  <c r="G9" i="4"/>
  <c r="H23" i="3"/>
  <c r="H22" i="3"/>
  <c r="G21" i="3"/>
  <c r="H21" i="3" s="1"/>
  <c r="H20" i="3"/>
  <c r="H19" i="3"/>
  <c r="G18" i="3"/>
  <c r="H14" i="3"/>
  <c r="H13" i="3"/>
  <c r="G12" i="3"/>
  <c r="H11" i="3"/>
  <c r="H10" i="3"/>
  <c r="G9" i="3"/>
  <c r="H23" i="2"/>
  <c r="H22" i="2"/>
  <c r="G21" i="2"/>
  <c r="H20" i="2"/>
  <c r="H19" i="2"/>
  <c r="G18" i="2"/>
  <c r="H17" i="2"/>
  <c r="H16" i="2"/>
  <c r="G15" i="2"/>
  <c r="H14" i="2"/>
  <c r="H13" i="2"/>
  <c r="G12" i="2"/>
  <c r="H11" i="2"/>
  <c r="H10" i="2"/>
  <c r="G9" i="2"/>
  <c r="H26" i="3" l="1"/>
  <c r="H32" i="3" s="1"/>
  <c r="H25" i="4"/>
  <c r="H27" i="4" s="1"/>
  <c r="H26" i="4"/>
  <c r="H32" i="4" s="1"/>
  <c r="H25" i="3"/>
  <c r="H27" i="3" s="1"/>
  <c r="H21" i="4"/>
  <c r="H9" i="4"/>
  <c r="H26" i="2"/>
  <c r="H28" i="2" s="1"/>
  <c r="H25" i="2"/>
  <c r="H31" i="2" s="1"/>
  <c r="H18" i="4"/>
  <c r="H12" i="4"/>
  <c r="H18" i="3"/>
  <c r="H12" i="3"/>
  <c r="H9" i="3"/>
  <c r="H21" i="2"/>
  <c r="H12" i="2"/>
  <c r="H15" i="2"/>
  <c r="H18" i="2"/>
  <c r="H9" i="2"/>
  <c r="H13" i="1"/>
  <c r="H14" i="1"/>
  <c r="H16" i="1"/>
  <c r="H17" i="1"/>
  <c r="H19" i="1"/>
  <c r="H20" i="1"/>
  <c r="H22" i="1"/>
  <c r="H23" i="1"/>
  <c r="H25" i="1"/>
  <c r="H26" i="1"/>
  <c r="H11" i="1"/>
  <c r="H10" i="1"/>
  <c r="G24" i="1"/>
  <c r="H24" i="1" s="1"/>
  <c r="G21" i="1"/>
  <c r="H21" i="1" s="1"/>
  <c r="G18" i="1"/>
  <c r="H18" i="1" s="1"/>
  <c r="G15" i="1"/>
  <c r="H15" i="1" s="1"/>
  <c r="G12" i="1"/>
  <c r="H12" i="1" s="1"/>
  <c r="G9" i="1"/>
  <c r="H9" i="1" s="1"/>
  <c r="H46" i="1" l="1"/>
  <c r="H48" i="1" s="1"/>
  <c r="H47" i="1"/>
  <c r="H53" i="1" s="1"/>
  <c r="H45" i="1"/>
  <c r="H24" i="3"/>
  <c r="H24" i="4"/>
  <c r="H24" i="2"/>
  <c r="H28" i="4"/>
  <c r="H29" i="4" s="1"/>
  <c r="H30" i="4" s="1"/>
  <c r="H31" i="4"/>
  <c r="H31" i="3"/>
  <c r="H28" i="3"/>
  <c r="H29" i="3" s="1"/>
  <c r="H30" i="3" s="1"/>
  <c r="H27" i="2"/>
  <c r="H29" i="2" s="1"/>
  <c r="H30" i="2" s="1"/>
  <c r="H32" i="2"/>
  <c r="H52" i="1" l="1"/>
  <c r="H49" i="1"/>
  <c r="H50" i="1" s="1"/>
  <c r="H51" i="1" s="1"/>
</calcChain>
</file>

<file path=xl/sharedStrings.xml><?xml version="1.0" encoding="utf-8"?>
<sst xmlns="http://schemas.openxmlformats.org/spreadsheetml/2006/main" count="305" uniqueCount="63">
  <si>
    <t>№ 
счетчика</t>
  </si>
  <si>
    <t>Тип
ТУ</t>
  </si>
  <si>
    <t>Коэф</t>
  </si>
  <si>
    <t xml:space="preserve"> квт.ч</t>
  </si>
  <si>
    <t>Итого за месяц</t>
  </si>
  <si>
    <t>Показания на дату</t>
  </si>
  <si>
    <t>Тариф</t>
  </si>
  <si>
    <t>Объект электроснабжения МОП</t>
  </si>
  <si>
    <t>ВРУ 1 АВР (лифты)</t>
  </si>
  <si>
    <t>ВРУ 2 АВР (лифты)</t>
  </si>
  <si>
    <t>ВРУ 3 АВР (лифты)</t>
  </si>
  <si>
    <t>Т1+Т2</t>
  </si>
  <si>
    <t>Т1 день</t>
  </si>
  <si>
    <t>Т2 ночь</t>
  </si>
  <si>
    <t>Итого Т2, квт/ч</t>
  </si>
  <si>
    <t>Итого Т2, руб.</t>
  </si>
  <si>
    <t>Итого, руб</t>
  </si>
  <si>
    <t>Сумма на 1 кв м, руб.</t>
  </si>
  <si>
    <t>руб.</t>
  </si>
  <si>
    <t xml:space="preserve">кв м </t>
  </si>
  <si>
    <t>Кол-во кв/ч  Т1 на 1 кв м</t>
  </si>
  <si>
    <t>Кол-во кв/ч  Т2 на 1 кв м</t>
  </si>
  <si>
    <t>150/5</t>
  </si>
  <si>
    <t>ВРУ 1 РУ 1.3. (освещение)</t>
  </si>
  <si>
    <t>ВРУ 2 РУ 2.3. (освещение)</t>
  </si>
  <si>
    <t>ВРУ 3 РУ 3.3. (освещение)</t>
  </si>
  <si>
    <t>ВРУ 1 ШУ 1 (освещение)</t>
  </si>
  <si>
    <t xml:space="preserve"> ИТП</t>
  </si>
  <si>
    <t>ИТП</t>
  </si>
  <si>
    <t>08235155-11</t>
  </si>
  <si>
    <t>ВРУ 2  ШУ1 (освещение)</t>
  </si>
  <si>
    <t>Итого Т1=Т2, квт/ч</t>
  </si>
  <si>
    <t>Итого Т1, квт/ч</t>
  </si>
  <si>
    <t>Итого Т1, руб.</t>
  </si>
  <si>
    <t>100/5</t>
  </si>
  <si>
    <t>ВРУ 1  (освещение)</t>
  </si>
  <si>
    <t>ВРУ 1 (освещение)</t>
  </si>
  <si>
    <t>ВРУ 2   (освещение)</t>
  </si>
  <si>
    <t>ВРУ 2  (освещение)</t>
  </si>
  <si>
    <t>ВРУ 2 (освещение)</t>
  </si>
  <si>
    <t>Отчет по электроэнергии МОП ул. Ялагина дом 13</t>
  </si>
  <si>
    <t>Отчет по электроэнергии МОП ул. Ялагина дом 13 А</t>
  </si>
  <si>
    <t>Отчет по электроэнергии МОП ул. Ялагина дом 13 Б</t>
  </si>
  <si>
    <t>Отчет по электроэнергии МОП бульвар 60-летия Победы дом 12</t>
  </si>
  <si>
    <t>ВРУ 1 АВР (лифты, ИТП)</t>
  </si>
  <si>
    <t>11192098-12</t>
  </si>
  <si>
    <t>в т.ч.  ИТП</t>
  </si>
  <si>
    <t>ИТП 1</t>
  </si>
  <si>
    <t>ИТП 2</t>
  </si>
  <si>
    <t>ИТП 3</t>
  </si>
  <si>
    <t>ИТП 4</t>
  </si>
  <si>
    <t>ИТП 5</t>
  </si>
  <si>
    <t>ИТП 6</t>
  </si>
  <si>
    <t>9420,2</t>
  </si>
  <si>
    <t>10396,2</t>
  </si>
  <si>
    <t>9902,8</t>
  </si>
  <si>
    <t>25275,02</t>
  </si>
  <si>
    <t>16843381-3</t>
  </si>
  <si>
    <t>18441105-14</t>
  </si>
  <si>
    <t>16846759-13</t>
  </si>
  <si>
    <t>18441110-14</t>
  </si>
  <si>
    <t>16806110-13</t>
  </si>
  <si>
    <t>18379212-14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</si>
</sst>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р_._-;\-* #,##0.00\ _р_._-;_-* &quot;-&quot;??\ _р_._-;_-@_-"/>
    <numFmt numFmtId="164" formatCode="_-* #,##0\ _р_._-;\-* #,##0\ _р_._-;_-* &quot;-&quot;??\ _р_._-;_-@_-"/>
    <numFmt numFmtId="165" formatCode="_-* #,##0.000\ _р_._-;\-* #,##0.000\ _р_._-;_-* &quot;-&quot;??\ 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1" xfId="0" applyFont="1" applyBorder="1" applyAlignment="1">
      <alignment horizontal="left" vertical="center" wrapText="1" inden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164" fontId="0" fillId="0" borderId="1" xfId="1" applyNumberFormat="1" applyFont="1" applyBorder="1"/>
    <xf numFmtId="164" fontId="3" fillId="0" borderId="1" xfId="1" applyNumberFormat="1" applyFont="1" applyBorder="1" applyAlignment="1">
      <alignment horizontal="center"/>
    </xf>
    <xf numFmtId="164" fontId="0" fillId="0" borderId="0" xfId="1" applyNumberFormat="1" applyFont="1"/>
    <xf numFmtId="164" fontId="2" fillId="0" borderId="1" xfId="1" applyNumberFormat="1" applyFont="1" applyBorder="1" applyAlignment="1">
      <alignment horizontal="center"/>
    </xf>
    <xf numFmtId="164" fontId="5" fillId="0" borderId="1" xfId="1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3" fillId="0" borderId="1" xfId="1" applyNumberFormat="1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 indent="1"/>
    </xf>
    <xf numFmtId="49" fontId="3" fillId="0" borderId="2" xfId="0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vertical="center"/>
    </xf>
    <xf numFmtId="0" fontId="0" fillId="0" borderId="3" xfId="0" applyFont="1" applyBorder="1" applyAlignment="1">
      <alignment horizontal="left"/>
    </xf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164" fontId="0" fillId="0" borderId="3" xfId="1" applyNumberFormat="1" applyFont="1" applyBorder="1"/>
    <xf numFmtId="0" fontId="5" fillId="0" borderId="5" xfId="0" applyFont="1" applyBorder="1"/>
    <xf numFmtId="164" fontId="5" fillId="0" borderId="5" xfId="1" applyNumberFormat="1" applyFont="1" applyBorder="1"/>
    <xf numFmtId="164" fontId="0" fillId="0" borderId="0" xfId="0" applyNumberFormat="1" applyFont="1"/>
    <xf numFmtId="0" fontId="5" fillId="0" borderId="7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43" fontId="5" fillId="0" borderId="1" xfId="1" applyFont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164" fontId="0" fillId="0" borderId="10" xfId="1" applyNumberFormat="1" applyFont="1" applyBorder="1"/>
    <xf numFmtId="0" fontId="5" fillId="0" borderId="12" xfId="0" applyFont="1" applyBorder="1" applyAlignment="1">
      <alignment horizontal="left" wrapText="1"/>
    </xf>
    <xf numFmtId="49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164" fontId="5" fillId="0" borderId="3" xfId="1" applyNumberFormat="1" applyFont="1" applyBorder="1"/>
    <xf numFmtId="0" fontId="2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vertical="center"/>
    </xf>
    <xf numFmtId="164" fontId="3" fillId="0" borderId="0" xfId="1" applyNumberFormat="1" applyFont="1"/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/>
    <xf numFmtId="164" fontId="2" fillId="0" borderId="13" xfId="1" applyNumberFormat="1" applyFont="1" applyBorder="1"/>
    <xf numFmtId="164" fontId="2" fillId="0" borderId="8" xfId="1" applyNumberFormat="1" applyFont="1" applyBorder="1"/>
    <xf numFmtId="43" fontId="2" fillId="0" borderId="8" xfId="1" applyFont="1" applyBorder="1"/>
    <xf numFmtId="164" fontId="6" fillId="0" borderId="3" xfId="1" applyNumberFormat="1" applyFont="1" applyBorder="1"/>
    <xf numFmtId="164" fontId="6" fillId="0" borderId="1" xfId="1" applyNumberFormat="1" applyFont="1" applyBorder="1"/>
    <xf numFmtId="164" fontId="6" fillId="0" borderId="0" xfId="1" applyNumberFormat="1" applyFont="1"/>
    <xf numFmtId="164" fontId="3" fillId="0" borderId="1" xfId="1" applyNumberFormat="1" applyFont="1" applyBorder="1"/>
    <xf numFmtId="164" fontId="3" fillId="0" borderId="2" xfId="1" applyNumberFormat="1" applyFont="1" applyBorder="1"/>
    <xf numFmtId="164" fontId="2" fillId="0" borderId="5" xfId="1" applyNumberFormat="1" applyFont="1" applyBorder="1"/>
    <xf numFmtId="164" fontId="2" fillId="0" borderId="3" xfId="1" applyNumberFormat="1" applyFont="1" applyBorder="1"/>
    <xf numFmtId="165" fontId="2" fillId="0" borderId="8" xfId="1" applyNumberFormat="1" applyFont="1" applyBorder="1"/>
    <xf numFmtId="164" fontId="6" fillId="0" borderId="10" xfId="1" applyNumberFormat="1" applyFont="1" applyBorder="1"/>
    <xf numFmtId="165" fontId="2" fillId="0" borderId="11" xfId="1" applyNumberFormat="1" applyFont="1" applyBorder="1"/>
    <xf numFmtId="0" fontId="2" fillId="0" borderId="1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164" fontId="4" fillId="0" borderId="3" xfId="1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1" fillId="0" borderId="10" xfId="1" applyNumberFormat="1" applyFont="1" applyBorder="1"/>
    <xf numFmtId="164" fontId="1" fillId="0" borderId="3" xfId="1" applyNumberFormat="1" applyFont="1" applyBorder="1"/>
    <xf numFmtId="164" fontId="1" fillId="0" borderId="1" xfId="1" applyNumberFormat="1" applyFont="1" applyBorder="1"/>
    <xf numFmtId="164" fontId="1" fillId="0" borderId="0" xfId="1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43" fontId="3" fillId="0" borderId="1" xfId="1" applyFont="1" applyBorder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12" xfId="0" applyFont="1" applyBorder="1" applyAlignment="1">
      <alignment horizontal="left" wrapText="1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164" fontId="6" fillId="0" borderId="0" xfId="0" applyNumberFormat="1" applyFont="1"/>
    <xf numFmtId="0" fontId="2" fillId="0" borderId="7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49" fontId="6" fillId="0" borderId="10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0" fontId="6" fillId="0" borderId="3" xfId="0" applyFont="1" applyBorder="1" applyAlignment="1">
      <alignment horizontal="left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6" fillId="0" borderId="1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14" fontId="2" fillId="0" borderId="1" xfId="1" applyNumberFormat="1" applyFont="1" applyBorder="1" applyAlignment="1">
      <alignment horizontal="center" vertical="center" wrapText="1"/>
    </xf>
    <xf numFmtId="164" fontId="4" fillId="0" borderId="0" xfId="1" applyNumberFormat="1" applyFont="1"/>
    <xf numFmtId="164" fontId="5" fillId="0" borderId="1" xfId="1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/>
    <xf numFmtId="164" fontId="4" fillId="0" borderId="2" xfId="1" applyNumberFormat="1" applyFont="1" applyBorder="1"/>
    <xf numFmtId="164" fontId="5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left" vertical="center" wrapText="1" inden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164" fontId="4" fillId="0" borderId="2" xfId="1" applyNumberFormat="1" applyFont="1" applyBorder="1" applyAlignment="1">
      <alignment vertical="center"/>
    </xf>
    <xf numFmtId="164" fontId="5" fillId="0" borderId="13" xfId="1" applyNumberFormat="1" applyFont="1" applyBorder="1" applyAlignment="1">
      <alignment vertical="center"/>
    </xf>
    <xf numFmtId="164" fontId="5" fillId="0" borderId="13" xfId="1" applyNumberFormat="1" applyFont="1" applyBorder="1"/>
    <xf numFmtId="164" fontId="5" fillId="0" borderId="8" xfId="1" applyNumberFormat="1" applyFont="1" applyBorder="1"/>
    <xf numFmtId="43" fontId="5" fillId="0" borderId="8" xfId="1" applyFont="1" applyBorder="1"/>
    <xf numFmtId="43" fontId="5" fillId="0" borderId="8" xfId="1" applyNumberFormat="1" applyFont="1" applyBorder="1"/>
    <xf numFmtId="43" fontId="5" fillId="0" borderId="11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workbookViewId="0">
      <selection activeCell="A53" sqref="A1:H53"/>
    </sheetView>
  </sheetViews>
  <sheetFormatPr defaultRowHeight="15" x14ac:dyDescent="0.25"/>
  <cols>
    <col min="1" max="1" width="17.85546875" style="7" customWidth="1"/>
    <col min="2" max="2" width="14.42578125" style="14" customWidth="1"/>
    <col min="3" max="3" width="11.28515625" style="8" customWidth="1"/>
    <col min="4" max="5" width="9.140625" style="9"/>
    <col min="6" max="6" width="14.28515625" style="17" bestFit="1" customWidth="1"/>
    <col min="7" max="7" width="13.140625" style="76" bestFit="1" customWidth="1"/>
    <col min="8" max="8" width="18.85546875" style="76" customWidth="1"/>
    <col min="9" max="9" width="13.85546875" style="9" customWidth="1"/>
    <col min="10" max="16384" width="9.140625" style="9"/>
  </cols>
  <sheetData>
    <row r="1" spans="1:8" ht="16.5" thickBot="1" x14ac:dyDescent="0.3">
      <c r="A1" s="77"/>
      <c r="B1" s="78"/>
      <c r="C1" s="79"/>
      <c r="D1" s="80"/>
      <c r="E1" s="80"/>
      <c r="F1" s="52"/>
      <c r="G1" s="130"/>
      <c r="H1" s="130"/>
    </row>
    <row r="2" spans="1:8" x14ac:dyDescent="0.25">
      <c r="A2" s="116" t="s">
        <v>40</v>
      </c>
      <c r="B2" s="117"/>
      <c r="C2" s="117"/>
      <c r="D2" s="117"/>
      <c r="E2" s="117"/>
      <c r="F2" s="117"/>
      <c r="G2" s="117"/>
      <c r="H2" s="118"/>
    </row>
    <row r="3" spans="1:8" ht="15.75" thickBot="1" x14ac:dyDescent="0.3">
      <c r="A3" s="119"/>
      <c r="B3" s="120"/>
      <c r="C3" s="120"/>
      <c r="D3" s="120"/>
      <c r="E3" s="120"/>
      <c r="F3" s="120"/>
      <c r="G3" s="120"/>
      <c r="H3" s="121"/>
    </row>
    <row r="4" spans="1:8" ht="15.75" x14ac:dyDescent="0.25">
      <c r="A4" s="77"/>
      <c r="B4" s="78"/>
      <c r="C4" s="79"/>
      <c r="D4" s="80"/>
      <c r="E4" s="80"/>
      <c r="F4" s="52"/>
      <c r="G4" s="130"/>
      <c r="H4" s="130"/>
    </row>
    <row r="5" spans="1:8" ht="31.5" x14ac:dyDescent="0.25">
      <c r="A5" s="122" t="s">
        <v>7</v>
      </c>
      <c r="B5" s="124" t="s">
        <v>0</v>
      </c>
      <c r="C5" s="126" t="s">
        <v>6</v>
      </c>
      <c r="D5" s="124" t="s">
        <v>1</v>
      </c>
      <c r="E5" s="126" t="s">
        <v>2</v>
      </c>
      <c r="F5" s="53" t="s">
        <v>5</v>
      </c>
      <c r="G5" s="131" t="s">
        <v>5</v>
      </c>
      <c r="H5" s="131" t="s">
        <v>4</v>
      </c>
    </row>
    <row r="6" spans="1:8" ht="0.75" customHeight="1" x14ac:dyDescent="0.25">
      <c r="A6" s="123"/>
      <c r="B6" s="125"/>
      <c r="C6" s="127"/>
      <c r="D6" s="128"/>
      <c r="E6" s="128"/>
      <c r="F6" s="54"/>
      <c r="G6" s="19"/>
      <c r="H6" s="19"/>
    </row>
    <row r="7" spans="1:8" ht="15" customHeight="1" x14ac:dyDescent="0.25">
      <c r="A7" s="123"/>
      <c r="B7" s="125"/>
      <c r="C7" s="127"/>
      <c r="D7" s="128"/>
      <c r="E7" s="128"/>
      <c r="F7" s="129">
        <v>41873</v>
      </c>
      <c r="G7" s="132">
        <v>41901</v>
      </c>
      <c r="H7" s="137" t="s">
        <v>3</v>
      </c>
    </row>
    <row r="8" spans="1:8" ht="42" customHeight="1" x14ac:dyDescent="0.25">
      <c r="A8" s="123"/>
      <c r="B8" s="125"/>
      <c r="C8" s="127"/>
      <c r="D8" s="128"/>
      <c r="E8" s="128"/>
      <c r="F8" s="129"/>
      <c r="G8" s="132"/>
      <c r="H8" s="137"/>
    </row>
    <row r="9" spans="1:8" ht="31.5" x14ac:dyDescent="0.25">
      <c r="A9" s="1" t="s">
        <v>8</v>
      </c>
      <c r="B9" s="81">
        <v>9911319</v>
      </c>
      <c r="C9" s="2" t="s">
        <v>11</v>
      </c>
      <c r="D9" s="3" t="s">
        <v>22</v>
      </c>
      <c r="E9" s="82">
        <v>30</v>
      </c>
      <c r="F9" s="18">
        <f>F11+F10</f>
        <v>1752</v>
      </c>
      <c r="G9" s="133">
        <f>G11+G10</f>
        <v>1853</v>
      </c>
      <c r="H9" s="133">
        <f>(G9-F9)*E9</f>
        <v>3030</v>
      </c>
    </row>
    <row r="10" spans="1:8" ht="31.5" x14ac:dyDescent="0.25">
      <c r="A10" s="4" t="s">
        <v>8</v>
      </c>
      <c r="B10" s="83">
        <v>9911319</v>
      </c>
      <c r="C10" s="5" t="s">
        <v>12</v>
      </c>
      <c r="D10" s="3" t="s">
        <v>22</v>
      </c>
      <c r="E10" s="82">
        <v>30</v>
      </c>
      <c r="F10" s="16">
        <v>1275</v>
      </c>
      <c r="G10" s="134">
        <v>1348</v>
      </c>
      <c r="H10" s="161">
        <f>(G10-F10)*E10</f>
        <v>2190</v>
      </c>
    </row>
    <row r="11" spans="1:8" ht="31.5" x14ac:dyDescent="0.25">
      <c r="A11" s="4" t="s">
        <v>8</v>
      </c>
      <c r="B11" s="83">
        <v>9911319</v>
      </c>
      <c r="C11" s="5" t="s">
        <v>13</v>
      </c>
      <c r="D11" s="3" t="s">
        <v>22</v>
      </c>
      <c r="E11" s="82">
        <v>30</v>
      </c>
      <c r="F11" s="16">
        <v>477</v>
      </c>
      <c r="G11" s="134">
        <v>505</v>
      </c>
      <c r="H11" s="161">
        <f>(G11-F11)*E11</f>
        <v>840</v>
      </c>
    </row>
    <row r="12" spans="1:8" ht="31.5" x14ac:dyDescent="0.25">
      <c r="A12" s="1" t="s">
        <v>23</v>
      </c>
      <c r="B12" s="72">
        <v>8230963</v>
      </c>
      <c r="C12" s="2" t="s">
        <v>11</v>
      </c>
      <c r="D12" s="3"/>
      <c r="E12" s="82">
        <v>1</v>
      </c>
      <c r="F12" s="18">
        <f t="shared" ref="F12:G12" si="0">F13+F14</f>
        <v>54149</v>
      </c>
      <c r="G12" s="133">
        <f t="shared" si="0"/>
        <v>55714</v>
      </c>
      <c r="H12" s="164">
        <f t="shared" ref="H12:H26" si="1">(G12-F12)*E12</f>
        <v>1565</v>
      </c>
    </row>
    <row r="13" spans="1:8" ht="31.5" x14ac:dyDescent="0.25">
      <c r="A13" s="4" t="s">
        <v>23</v>
      </c>
      <c r="B13" s="84">
        <v>8230963</v>
      </c>
      <c r="C13" s="5" t="s">
        <v>12</v>
      </c>
      <c r="D13" s="6"/>
      <c r="E13" s="85">
        <v>1</v>
      </c>
      <c r="F13" s="16">
        <v>35514</v>
      </c>
      <c r="G13" s="134">
        <v>36533</v>
      </c>
      <c r="H13" s="161">
        <f t="shared" si="1"/>
        <v>1019</v>
      </c>
    </row>
    <row r="14" spans="1:8" ht="31.5" x14ac:dyDescent="0.25">
      <c r="A14" s="4" t="s">
        <v>23</v>
      </c>
      <c r="B14" s="84">
        <v>8230963</v>
      </c>
      <c r="C14" s="5" t="s">
        <v>13</v>
      </c>
      <c r="D14" s="6"/>
      <c r="E14" s="85">
        <v>1</v>
      </c>
      <c r="F14" s="16">
        <v>18635</v>
      </c>
      <c r="G14" s="134">
        <v>19181</v>
      </c>
      <c r="H14" s="161">
        <f t="shared" si="1"/>
        <v>546</v>
      </c>
    </row>
    <row r="15" spans="1:8" ht="31.5" x14ac:dyDescent="0.25">
      <c r="A15" s="1" t="s">
        <v>9</v>
      </c>
      <c r="B15" s="81">
        <v>9335782</v>
      </c>
      <c r="C15" s="2" t="s">
        <v>11</v>
      </c>
      <c r="D15" s="3" t="s">
        <v>22</v>
      </c>
      <c r="E15" s="82">
        <v>30</v>
      </c>
      <c r="F15" s="18">
        <f t="shared" ref="F15:G15" si="2">F16+F17</f>
        <v>2916</v>
      </c>
      <c r="G15" s="133">
        <f t="shared" si="2"/>
        <v>3085</v>
      </c>
      <c r="H15" s="164">
        <f t="shared" si="1"/>
        <v>5070</v>
      </c>
    </row>
    <row r="16" spans="1:8" ht="31.5" x14ac:dyDescent="0.25">
      <c r="A16" s="4" t="s">
        <v>9</v>
      </c>
      <c r="B16" s="83">
        <v>9335782</v>
      </c>
      <c r="C16" s="5" t="s">
        <v>12</v>
      </c>
      <c r="D16" s="3" t="s">
        <v>22</v>
      </c>
      <c r="E16" s="82">
        <v>30</v>
      </c>
      <c r="F16" s="16">
        <v>2114</v>
      </c>
      <c r="G16" s="134">
        <v>2238</v>
      </c>
      <c r="H16" s="161">
        <f t="shared" si="1"/>
        <v>3720</v>
      </c>
    </row>
    <row r="17" spans="1:8" ht="31.5" x14ac:dyDescent="0.25">
      <c r="A17" s="4" t="s">
        <v>9</v>
      </c>
      <c r="B17" s="83">
        <v>9335782</v>
      </c>
      <c r="C17" s="5" t="s">
        <v>13</v>
      </c>
      <c r="D17" s="3" t="s">
        <v>22</v>
      </c>
      <c r="E17" s="82">
        <v>30</v>
      </c>
      <c r="F17" s="16">
        <v>802</v>
      </c>
      <c r="G17" s="134">
        <v>847</v>
      </c>
      <c r="H17" s="161">
        <f t="shared" si="1"/>
        <v>1350</v>
      </c>
    </row>
    <row r="18" spans="1:8" ht="31.5" x14ac:dyDescent="0.25">
      <c r="A18" s="1" t="s">
        <v>24</v>
      </c>
      <c r="B18" s="81">
        <v>8233542</v>
      </c>
      <c r="C18" s="2" t="s">
        <v>11</v>
      </c>
      <c r="D18" s="3"/>
      <c r="E18" s="82">
        <v>1</v>
      </c>
      <c r="F18" s="18">
        <f>F19+F20</f>
        <v>94004</v>
      </c>
      <c r="G18" s="133">
        <f>G19+G20</f>
        <v>96406</v>
      </c>
      <c r="H18" s="164">
        <f t="shared" si="1"/>
        <v>2402</v>
      </c>
    </row>
    <row r="19" spans="1:8" ht="31.5" x14ac:dyDescent="0.25">
      <c r="A19" s="4" t="s">
        <v>24</v>
      </c>
      <c r="B19" s="83">
        <v>8233542</v>
      </c>
      <c r="C19" s="5" t="s">
        <v>12</v>
      </c>
      <c r="D19" s="6"/>
      <c r="E19" s="85">
        <v>1</v>
      </c>
      <c r="F19" s="16">
        <v>61776</v>
      </c>
      <c r="G19" s="134">
        <v>63359</v>
      </c>
      <c r="H19" s="161">
        <f t="shared" si="1"/>
        <v>1583</v>
      </c>
    </row>
    <row r="20" spans="1:8" ht="31.5" x14ac:dyDescent="0.25">
      <c r="A20" s="4" t="s">
        <v>24</v>
      </c>
      <c r="B20" s="83">
        <v>8233542</v>
      </c>
      <c r="C20" s="5" t="s">
        <v>13</v>
      </c>
      <c r="D20" s="6"/>
      <c r="E20" s="85">
        <v>1</v>
      </c>
      <c r="F20" s="16">
        <v>32228</v>
      </c>
      <c r="G20" s="134">
        <v>33047</v>
      </c>
      <c r="H20" s="161">
        <f t="shared" si="1"/>
        <v>819</v>
      </c>
    </row>
    <row r="21" spans="1:8" ht="31.5" x14ac:dyDescent="0.25">
      <c r="A21" s="1" t="s">
        <v>10</v>
      </c>
      <c r="B21" s="81">
        <v>9335776</v>
      </c>
      <c r="C21" s="2" t="s">
        <v>11</v>
      </c>
      <c r="D21" s="3" t="s">
        <v>22</v>
      </c>
      <c r="E21" s="82">
        <v>30</v>
      </c>
      <c r="F21" s="54">
        <f t="shared" ref="F21:G21" si="3">F22+F23</f>
        <v>2439</v>
      </c>
      <c r="G21" s="19">
        <f t="shared" si="3"/>
        <v>2578</v>
      </c>
      <c r="H21" s="164">
        <f t="shared" si="1"/>
        <v>4170</v>
      </c>
    </row>
    <row r="22" spans="1:8" ht="31.5" x14ac:dyDescent="0.25">
      <c r="A22" s="4" t="s">
        <v>10</v>
      </c>
      <c r="B22" s="83">
        <v>9335776</v>
      </c>
      <c r="C22" s="5" t="s">
        <v>12</v>
      </c>
      <c r="D22" s="3" t="s">
        <v>22</v>
      </c>
      <c r="E22" s="82">
        <v>30</v>
      </c>
      <c r="F22" s="61">
        <v>1781</v>
      </c>
      <c r="G22" s="135">
        <v>1882</v>
      </c>
      <c r="H22" s="161">
        <f t="shared" si="1"/>
        <v>3030</v>
      </c>
    </row>
    <row r="23" spans="1:8" ht="31.5" x14ac:dyDescent="0.25">
      <c r="A23" s="4" t="s">
        <v>10</v>
      </c>
      <c r="B23" s="83">
        <v>9335776</v>
      </c>
      <c r="C23" s="5" t="s">
        <v>13</v>
      </c>
      <c r="D23" s="3" t="s">
        <v>22</v>
      </c>
      <c r="E23" s="82">
        <v>30</v>
      </c>
      <c r="F23" s="61">
        <v>658</v>
      </c>
      <c r="G23" s="135">
        <v>696</v>
      </c>
      <c r="H23" s="161">
        <f t="shared" si="1"/>
        <v>1140</v>
      </c>
    </row>
    <row r="24" spans="1:8" ht="31.5" x14ac:dyDescent="0.25">
      <c r="A24" s="1" t="s">
        <v>25</v>
      </c>
      <c r="B24" s="72">
        <v>8233521</v>
      </c>
      <c r="C24" s="2" t="s">
        <v>11</v>
      </c>
      <c r="D24" s="82"/>
      <c r="E24" s="82">
        <v>1</v>
      </c>
      <c r="F24" s="54">
        <f t="shared" ref="F24:G24" si="4">F25+F26</f>
        <v>83909</v>
      </c>
      <c r="G24" s="19">
        <f t="shared" si="4"/>
        <v>86159</v>
      </c>
      <c r="H24" s="164">
        <f t="shared" si="1"/>
        <v>2250</v>
      </c>
    </row>
    <row r="25" spans="1:8" ht="31.5" x14ac:dyDescent="0.25">
      <c r="A25" s="4" t="s">
        <v>25</v>
      </c>
      <c r="B25" s="84">
        <v>8233521</v>
      </c>
      <c r="C25" s="5" t="s">
        <v>12</v>
      </c>
      <c r="D25" s="85"/>
      <c r="E25" s="85">
        <v>1</v>
      </c>
      <c r="F25" s="61">
        <v>55106</v>
      </c>
      <c r="G25" s="135">
        <v>56590</v>
      </c>
      <c r="H25" s="161">
        <f t="shared" si="1"/>
        <v>1484</v>
      </c>
    </row>
    <row r="26" spans="1:8" ht="31.5" x14ac:dyDescent="0.25">
      <c r="A26" s="25" t="s">
        <v>25</v>
      </c>
      <c r="B26" s="86">
        <v>8233521</v>
      </c>
      <c r="C26" s="26" t="s">
        <v>13</v>
      </c>
      <c r="D26" s="87"/>
      <c r="E26" s="87">
        <v>1</v>
      </c>
      <c r="F26" s="62">
        <v>28803</v>
      </c>
      <c r="G26" s="136">
        <v>29569</v>
      </c>
      <c r="H26" s="172">
        <f t="shared" si="1"/>
        <v>766</v>
      </c>
    </row>
    <row r="27" spans="1:8" ht="15.75" x14ac:dyDescent="0.25">
      <c r="A27" s="1" t="s">
        <v>47</v>
      </c>
      <c r="B27" s="72" t="s">
        <v>57</v>
      </c>
      <c r="C27" s="2" t="s">
        <v>11</v>
      </c>
      <c r="D27" s="85"/>
      <c r="E27" s="85">
        <v>1</v>
      </c>
      <c r="F27" s="54">
        <f>F28+F29</f>
        <v>767</v>
      </c>
      <c r="G27" s="19">
        <f>G28+G29</f>
        <v>981</v>
      </c>
      <c r="H27" s="164">
        <f>G27-F27</f>
        <v>214</v>
      </c>
    </row>
    <row r="28" spans="1:8" ht="15.75" x14ac:dyDescent="0.25">
      <c r="A28" s="4" t="s">
        <v>47</v>
      </c>
      <c r="B28" s="84" t="s">
        <v>57</v>
      </c>
      <c r="C28" s="5" t="s">
        <v>12</v>
      </c>
      <c r="D28" s="85"/>
      <c r="E28" s="85">
        <v>1</v>
      </c>
      <c r="F28" s="61">
        <v>506</v>
      </c>
      <c r="G28" s="135">
        <v>647</v>
      </c>
      <c r="H28" s="161">
        <f>G28-F28</f>
        <v>141</v>
      </c>
    </row>
    <row r="29" spans="1:8" ht="15.75" x14ac:dyDescent="0.25">
      <c r="A29" s="4" t="s">
        <v>47</v>
      </c>
      <c r="B29" s="84" t="s">
        <v>57</v>
      </c>
      <c r="C29" s="26" t="s">
        <v>13</v>
      </c>
      <c r="D29" s="85"/>
      <c r="E29" s="85">
        <v>1</v>
      </c>
      <c r="F29" s="61">
        <v>261</v>
      </c>
      <c r="G29" s="135">
        <v>334</v>
      </c>
      <c r="H29" s="161">
        <f>G29-F29</f>
        <v>73</v>
      </c>
    </row>
    <row r="30" spans="1:8" ht="15.75" x14ac:dyDescent="0.25">
      <c r="A30" s="1" t="s">
        <v>48</v>
      </c>
      <c r="B30" s="84" t="s">
        <v>58</v>
      </c>
      <c r="C30" s="2" t="s">
        <v>11</v>
      </c>
      <c r="D30" s="85"/>
      <c r="E30" s="87">
        <v>1</v>
      </c>
      <c r="F30" s="54">
        <f>F31+F32</f>
        <v>429</v>
      </c>
      <c r="G30" s="19">
        <f>G31+G32</f>
        <v>557</v>
      </c>
      <c r="H30" s="164">
        <f>G30-F30</f>
        <v>128</v>
      </c>
    </row>
    <row r="31" spans="1:8" ht="15.75" x14ac:dyDescent="0.25">
      <c r="A31" s="4" t="s">
        <v>48</v>
      </c>
      <c r="B31" s="84" t="s">
        <v>58</v>
      </c>
      <c r="C31" s="5" t="s">
        <v>12</v>
      </c>
      <c r="D31" s="85"/>
      <c r="E31" s="85">
        <v>1</v>
      </c>
      <c r="F31" s="61">
        <v>284</v>
      </c>
      <c r="G31" s="135">
        <v>369</v>
      </c>
      <c r="H31" s="161">
        <f t="shared" ref="H31:H32" si="5">G31-F31</f>
        <v>85</v>
      </c>
    </row>
    <row r="32" spans="1:8" ht="15.75" x14ac:dyDescent="0.25">
      <c r="A32" s="4" t="s">
        <v>48</v>
      </c>
      <c r="B32" s="84" t="s">
        <v>58</v>
      </c>
      <c r="C32" s="26" t="s">
        <v>13</v>
      </c>
      <c r="D32" s="85"/>
      <c r="E32" s="85">
        <v>1</v>
      </c>
      <c r="F32" s="61">
        <v>145</v>
      </c>
      <c r="G32" s="135">
        <v>188</v>
      </c>
      <c r="H32" s="161">
        <f t="shared" si="5"/>
        <v>43</v>
      </c>
    </row>
    <row r="33" spans="1:9" ht="15.75" x14ac:dyDescent="0.25">
      <c r="A33" s="1" t="s">
        <v>49</v>
      </c>
      <c r="B33" s="72" t="s">
        <v>59</v>
      </c>
      <c r="C33" s="2" t="s">
        <v>11</v>
      </c>
      <c r="D33" s="85"/>
      <c r="E33" s="85">
        <v>1</v>
      </c>
      <c r="F33" s="54">
        <f>F34+F35</f>
        <v>2280</v>
      </c>
      <c r="G33" s="19">
        <f>G34+G35</f>
        <v>3239</v>
      </c>
      <c r="H33" s="164">
        <f>G33-F33</f>
        <v>959</v>
      </c>
    </row>
    <row r="34" spans="1:9" ht="15.75" x14ac:dyDescent="0.25">
      <c r="A34" s="4" t="s">
        <v>49</v>
      </c>
      <c r="B34" s="84" t="s">
        <v>59</v>
      </c>
      <c r="C34" s="5" t="s">
        <v>12</v>
      </c>
      <c r="D34" s="85"/>
      <c r="E34" s="87">
        <v>1</v>
      </c>
      <c r="F34" s="61">
        <v>1517</v>
      </c>
      <c r="G34" s="135">
        <v>2154</v>
      </c>
      <c r="H34" s="161">
        <f t="shared" ref="H34:H35" si="6">G34-F34</f>
        <v>637</v>
      </c>
    </row>
    <row r="35" spans="1:9" ht="15.75" x14ac:dyDescent="0.25">
      <c r="A35" s="4" t="s">
        <v>49</v>
      </c>
      <c r="B35" s="84" t="s">
        <v>59</v>
      </c>
      <c r="C35" s="26" t="s">
        <v>13</v>
      </c>
      <c r="D35" s="85"/>
      <c r="E35" s="85">
        <v>1</v>
      </c>
      <c r="F35" s="61">
        <v>763</v>
      </c>
      <c r="G35" s="135">
        <v>1085</v>
      </c>
      <c r="H35" s="161">
        <f t="shared" si="6"/>
        <v>322</v>
      </c>
    </row>
    <row r="36" spans="1:9" ht="15.75" x14ac:dyDescent="0.25">
      <c r="A36" s="1" t="s">
        <v>50</v>
      </c>
      <c r="B36" s="84" t="s">
        <v>60</v>
      </c>
      <c r="C36" s="2" t="s">
        <v>11</v>
      </c>
      <c r="D36" s="85"/>
      <c r="E36" s="85">
        <v>1</v>
      </c>
      <c r="F36" s="54">
        <f>F37+F38</f>
        <v>484</v>
      </c>
      <c r="G36" s="19">
        <f>G37+G38</f>
        <v>620</v>
      </c>
      <c r="H36" s="164">
        <f>G36-F36</f>
        <v>136</v>
      </c>
    </row>
    <row r="37" spans="1:9" ht="15.75" x14ac:dyDescent="0.25">
      <c r="A37" s="4" t="s">
        <v>50</v>
      </c>
      <c r="B37" s="84" t="s">
        <v>60</v>
      </c>
      <c r="C37" s="5" t="s">
        <v>12</v>
      </c>
      <c r="D37" s="85"/>
      <c r="E37" s="85">
        <v>1</v>
      </c>
      <c r="F37" s="61">
        <v>322</v>
      </c>
      <c r="G37" s="135">
        <v>413</v>
      </c>
      <c r="H37" s="161">
        <f t="shared" ref="H37:H38" si="7">G37-F37</f>
        <v>91</v>
      </c>
    </row>
    <row r="38" spans="1:9" ht="15.75" x14ac:dyDescent="0.25">
      <c r="A38" s="4" t="s">
        <v>50</v>
      </c>
      <c r="B38" s="84" t="s">
        <v>60</v>
      </c>
      <c r="C38" s="26" t="s">
        <v>13</v>
      </c>
      <c r="D38" s="85"/>
      <c r="E38" s="87">
        <v>1</v>
      </c>
      <c r="F38" s="61">
        <v>162</v>
      </c>
      <c r="G38" s="135">
        <v>207</v>
      </c>
      <c r="H38" s="161">
        <f t="shared" si="7"/>
        <v>45</v>
      </c>
    </row>
    <row r="39" spans="1:9" ht="15.75" x14ac:dyDescent="0.25">
      <c r="A39" s="1" t="s">
        <v>51</v>
      </c>
      <c r="B39" s="84" t="s">
        <v>61</v>
      </c>
      <c r="C39" s="2" t="s">
        <v>11</v>
      </c>
      <c r="D39" s="85"/>
      <c r="E39" s="85">
        <v>1</v>
      </c>
      <c r="F39" s="54">
        <f>F40+F41</f>
        <v>2135</v>
      </c>
      <c r="G39" s="19">
        <f>G40+G41</f>
        <v>2730</v>
      </c>
      <c r="H39" s="164">
        <f>G39-F39</f>
        <v>595</v>
      </c>
    </row>
    <row r="40" spans="1:9" ht="15.75" x14ac:dyDescent="0.25">
      <c r="A40" s="4" t="s">
        <v>51</v>
      </c>
      <c r="B40" s="84" t="s">
        <v>61</v>
      </c>
      <c r="C40" s="5" t="s">
        <v>12</v>
      </c>
      <c r="D40" s="85"/>
      <c r="E40" s="85">
        <v>1</v>
      </c>
      <c r="F40" s="61">
        <v>1425</v>
      </c>
      <c r="G40" s="135">
        <v>1821</v>
      </c>
      <c r="H40" s="161">
        <f t="shared" ref="H40:H41" si="8">G40-F40</f>
        <v>396</v>
      </c>
    </row>
    <row r="41" spans="1:9" ht="15.75" x14ac:dyDescent="0.25">
      <c r="A41" s="4" t="s">
        <v>51</v>
      </c>
      <c r="B41" s="84" t="s">
        <v>61</v>
      </c>
      <c r="C41" s="26" t="s">
        <v>13</v>
      </c>
      <c r="D41" s="85"/>
      <c r="E41" s="85">
        <v>1</v>
      </c>
      <c r="F41" s="61">
        <v>710</v>
      </c>
      <c r="G41" s="135">
        <v>909</v>
      </c>
      <c r="H41" s="161">
        <f t="shared" si="8"/>
        <v>199</v>
      </c>
    </row>
    <row r="42" spans="1:9" ht="15.75" x14ac:dyDescent="0.25">
      <c r="A42" s="1" t="s">
        <v>52</v>
      </c>
      <c r="B42" s="84" t="s">
        <v>62</v>
      </c>
      <c r="C42" s="2" t="s">
        <v>11</v>
      </c>
      <c r="D42" s="85"/>
      <c r="E42" s="87">
        <v>1</v>
      </c>
      <c r="F42" s="54">
        <f>F43+F44</f>
        <v>475</v>
      </c>
      <c r="G42" s="19">
        <f>G43+G44</f>
        <v>614</v>
      </c>
      <c r="H42" s="164">
        <f>G42-F42</f>
        <v>139</v>
      </c>
    </row>
    <row r="43" spans="1:9" ht="15.75" x14ac:dyDescent="0.25">
      <c r="A43" s="4" t="s">
        <v>52</v>
      </c>
      <c r="B43" s="84" t="s">
        <v>62</v>
      </c>
      <c r="C43" s="5" t="s">
        <v>12</v>
      </c>
      <c r="D43" s="85"/>
      <c r="E43" s="85">
        <v>1</v>
      </c>
      <c r="F43" s="61">
        <v>317</v>
      </c>
      <c r="G43" s="135">
        <v>409</v>
      </c>
      <c r="H43" s="161">
        <f t="shared" ref="H43:H44" si="9">G43-F43</f>
        <v>92</v>
      </c>
    </row>
    <row r="44" spans="1:9" ht="15.75" x14ac:dyDescent="0.25">
      <c r="A44" s="88" t="s">
        <v>52</v>
      </c>
      <c r="B44" s="84" t="s">
        <v>62</v>
      </c>
      <c r="C44" s="26" t="s">
        <v>13</v>
      </c>
      <c r="D44" s="85"/>
      <c r="E44" s="85">
        <v>1</v>
      </c>
      <c r="F44" s="61">
        <v>158</v>
      </c>
      <c r="G44" s="135">
        <v>205</v>
      </c>
      <c r="H44" s="161">
        <f t="shared" si="9"/>
        <v>47</v>
      </c>
    </row>
    <row r="45" spans="1:9" ht="31.5" x14ac:dyDescent="0.25">
      <c r="A45" s="68" t="s">
        <v>31</v>
      </c>
      <c r="B45" s="69"/>
      <c r="C45" s="5"/>
      <c r="D45" s="70"/>
      <c r="E45" s="70"/>
      <c r="F45" s="71"/>
      <c r="G45" s="71"/>
      <c r="H45" s="173">
        <f>H9+H12+H15+H18+H21+H24+H27+H30+H33+H36+H39+H42</f>
        <v>20658</v>
      </c>
    </row>
    <row r="46" spans="1:9" ht="15.75" x14ac:dyDescent="0.25">
      <c r="A46" s="43" t="s">
        <v>32</v>
      </c>
      <c r="B46" s="44"/>
      <c r="C46" s="45"/>
      <c r="D46" s="46"/>
      <c r="E46" s="46"/>
      <c r="F46" s="47"/>
      <c r="G46" s="47"/>
      <c r="H46" s="174">
        <f>H10+H13+H16+H19+H22+H25+H28+H31+H34+H37+H40+H43</f>
        <v>14468</v>
      </c>
      <c r="I46" s="35"/>
    </row>
    <row r="47" spans="1:9" ht="15.75" x14ac:dyDescent="0.25">
      <c r="A47" s="36" t="s">
        <v>14</v>
      </c>
      <c r="B47" s="24"/>
      <c r="C47" s="20"/>
      <c r="D47" s="21"/>
      <c r="E47" s="21"/>
      <c r="F47" s="19"/>
      <c r="G47" s="19"/>
      <c r="H47" s="175">
        <f>H11+H14+H17+H20+H23+H26+H29+H32+H35+H38+H41+H44</f>
        <v>6190</v>
      </c>
    </row>
    <row r="48" spans="1:9" ht="15.75" x14ac:dyDescent="0.25">
      <c r="A48" s="36" t="s">
        <v>33</v>
      </c>
      <c r="B48" s="38">
        <v>3.35</v>
      </c>
      <c r="C48" s="20" t="s">
        <v>18</v>
      </c>
      <c r="D48" s="21"/>
      <c r="E48" s="21"/>
      <c r="F48" s="19"/>
      <c r="G48" s="19"/>
      <c r="H48" s="175">
        <f>H46*B48</f>
        <v>48467.8</v>
      </c>
    </row>
    <row r="49" spans="1:8" ht="15.75" x14ac:dyDescent="0.25">
      <c r="A49" s="36" t="s">
        <v>15</v>
      </c>
      <c r="B49" s="38">
        <v>1.1399999999999999</v>
      </c>
      <c r="C49" s="20" t="s">
        <v>18</v>
      </c>
      <c r="D49" s="21"/>
      <c r="E49" s="21"/>
      <c r="F49" s="19"/>
      <c r="G49" s="19"/>
      <c r="H49" s="175">
        <f>H47*B49</f>
        <v>7056.5999999999995</v>
      </c>
    </row>
    <row r="50" spans="1:8" ht="15.75" x14ac:dyDescent="0.25">
      <c r="A50" s="36" t="s">
        <v>16</v>
      </c>
      <c r="B50" s="24"/>
      <c r="C50" s="20"/>
      <c r="D50" s="21"/>
      <c r="E50" s="21"/>
      <c r="F50" s="19"/>
      <c r="G50" s="19"/>
      <c r="H50" s="175">
        <f>H48+H49</f>
        <v>55524.4</v>
      </c>
    </row>
    <row r="51" spans="1:8" ht="31.5" x14ac:dyDescent="0.25">
      <c r="A51" s="36" t="s">
        <v>17</v>
      </c>
      <c r="B51" s="24" t="s">
        <v>56</v>
      </c>
      <c r="C51" s="20" t="s">
        <v>19</v>
      </c>
      <c r="D51" s="21"/>
      <c r="E51" s="21"/>
      <c r="F51" s="19"/>
      <c r="G51" s="19"/>
      <c r="H51" s="176">
        <f>H50/B51</f>
        <v>2.1968093398145681</v>
      </c>
    </row>
    <row r="52" spans="1:8" ht="31.5" x14ac:dyDescent="0.25">
      <c r="A52" s="36" t="s">
        <v>20</v>
      </c>
      <c r="B52" s="24"/>
      <c r="C52" s="20"/>
      <c r="D52" s="21"/>
      <c r="E52" s="21"/>
      <c r="F52" s="19"/>
      <c r="G52" s="19"/>
      <c r="H52" s="177">
        <f>H46/B51</f>
        <v>0.57242289026873172</v>
      </c>
    </row>
    <row r="53" spans="1:8" ht="32.25" thickBot="1" x14ac:dyDescent="0.3">
      <c r="A53" s="37" t="s">
        <v>21</v>
      </c>
      <c r="B53" s="39"/>
      <c r="C53" s="40"/>
      <c r="D53" s="41"/>
      <c r="E53" s="41"/>
      <c r="F53" s="42"/>
      <c r="G53" s="73"/>
      <c r="H53" s="178">
        <f>H47/B51</f>
        <v>0.2449058398371198</v>
      </c>
    </row>
    <row r="54" spans="1:8" x14ac:dyDescent="0.25">
      <c r="A54" s="28"/>
      <c r="B54" s="29"/>
      <c r="C54" s="30"/>
      <c r="D54" s="31"/>
      <c r="E54" s="31"/>
      <c r="F54" s="32"/>
      <c r="G54" s="74"/>
      <c r="H54" s="74"/>
    </row>
    <row r="55" spans="1:8" x14ac:dyDescent="0.25">
      <c r="A55" s="12"/>
      <c r="B55" s="13"/>
      <c r="C55" s="11"/>
      <c r="D55" s="10"/>
      <c r="E55" s="10"/>
      <c r="F55" s="15"/>
      <c r="G55" s="75"/>
      <c r="H55" s="75"/>
    </row>
  </sheetData>
  <mergeCells count="9">
    <mergeCell ref="A2:H3"/>
    <mergeCell ref="H7:H8"/>
    <mergeCell ref="A5:A8"/>
    <mergeCell ref="B5:B8"/>
    <mergeCell ref="C5:C8"/>
    <mergeCell ref="D5:D8"/>
    <mergeCell ref="E5:E8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scale="61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0" workbookViewId="0">
      <selection activeCell="A32" sqref="A1:H32"/>
    </sheetView>
  </sheetViews>
  <sheetFormatPr defaultRowHeight="15" x14ac:dyDescent="0.25"/>
  <cols>
    <col min="1" max="1" width="17.85546875" style="7" customWidth="1"/>
    <col min="2" max="2" width="14.42578125" style="14" customWidth="1"/>
    <col min="3" max="3" width="11.28515625" style="8" customWidth="1"/>
    <col min="4" max="5" width="9.140625" style="9"/>
    <col min="6" max="6" width="14.28515625" style="17" bestFit="1" customWidth="1"/>
    <col min="7" max="7" width="13.140625" style="60" bestFit="1" customWidth="1"/>
    <col min="8" max="8" width="18.85546875" style="60" customWidth="1"/>
    <col min="9" max="9" width="13.85546875" style="9" customWidth="1"/>
    <col min="10" max="16384" width="9.140625" style="9"/>
  </cols>
  <sheetData>
    <row r="1" spans="1:8" ht="16.5" thickBot="1" x14ac:dyDescent="0.3">
      <c r="A1" s="138"/>
      <c r="B1" s="139"/>
      <c r="C1" s="140"/>
      <c r="D1" s="141"/>
      <c r="E1" s="141"/>
      <c r="F1" s="130"/>
      <c r="G1" s="130"/>
      <c r="H1" s="130"/>
    </row>
    <row r="2" spans="1:8" x14ac:dyDescent="0.25">
      <c r="A2" s="142" t="s">
        <v>41</v>
      </c>
      <c r="B2" s="143"/>
      <c r="C2" s="143"/>
      <c r="D2" s="143"/>
      <c r="E2" s="143"/>
      <c r="F2" s="143"/>
      <c r="G2" s="143"/>
      <c r="H2" s="144"/>
    </row>
    <row r="3" spans="1:8" ht="15.75" thickBot="1" x14ac:dyDescent="0.3">
      <c r="A3" s="145"/>
      <c r="B3" s="146"/>
      <c r="C3" s="146"/>
      <c r="D3" s="146"/>
      <c r="E3" s="146"/>
      <c r="F3" s="146"/>
      <c r="G3" s="146"/>
      <c r="H3" s="147"/>
    </row>
    <row r="4" spans="1:8" ht="15.75" x14ac:dyDescent="0.25">
      <c r="A4" s="138"/>
      <c r="B4" s="139"/>
      <c r="C4" s="140"/>
      <c r="D4" s="141"/>
      <c r="E4" s="141"/>
      <c r="F4" s="130"/>
      <c r="G4" s="130"/>
      <c r="H4" s="130"/>
    </row>
    <row r="5" spans="1:8" ht="30" customHeight="1" x14ac:dyDescent="0.25">
      <c r="A5" s="148" t="s">
        <v>7</v>
      </c>
      <c r="B5" s="149" t="s">
        <v>0</v>
      </c>
      <c r="C5" s="150" t="s">
        <v>6</v>
      </c>
      <c r="D5" s="149" t="s">
        <v>1</v>
      </c>
      <c r="E5" s="150" t="s">
        <v>2</v>
      </c>
      <c r="F5" s="131" t="s">
        <v>5</v>
      </c>
      <c r="G5" s="131" t="s">
        <v>5</v>
      </c>
      <c r="H5" s="131" t="s">
        <v>4</v>
      </c>
    </row>
    <row r="6" spans="1:8" ht="0.75" customHeight="1" x14ac:dyDescent="0.25">
      <c r="A6" s="151"/>
      <c r="B6" s="152"/>
      <c r="C6" s="153"/>
      <c r="D6" s="154"/>
      <c r="E6" s="154"/>
      <c r="F6" s="19"/>
      <c r="G6" s="19"/>
      <c r="H6" s="19"/>
    </row>
    <row r="7" spans="1:8" ht="15" customHeight="1" x14ac:dyDescent="0.25">
      <c r="A7" s="151"/>
      <c r="B7" s="152"/>
      <c r="C7" s="153"/>
      <c r="D7" s="154"/>
      <c r="E7" s="154"/>
      <c r="F7" s="132">
        <v>41872</v>
      </c>
      <c r="G7" s="132">
        <v>41904</v>
      </c>
      <c r="H7" s="137" t="s">
        <v>3</v>
      </c>
    </row>
    <row r="8" spans="1:8" ht="42" customHeight="1" x14ac:dyDescent="0.25">
      <c r="A8" s="151"/>
      <c r="B8" s="152"/>
      <c r="C8" s="153"/>
      <c r="D8" s="154"/>
      <c r="E8" s="154"/>
      <c r="F8" s="132"/>
      <c r="G8" s="132"/>
      <c r="H8" s="137"/>
    </row>
    <row r="9" spans="1:8" ht="31.5" x14ac:dyDescent="0.25">
      <c r="A9" s="155" t="s">
        <v>8</v>
      </c>
      <c r="B9" s="20">
        <v>9336028</v>
      </c>
      <c r="C9" s="156" t="s">
        <v>11</v>
      </c>
      <c r="D9" s="157" t="s">
        <v>22</v>
      </c>
      <c r="E9" s="21">
        <v>30</v>
      </c>
      <c r="F9" s="133">
        <f>F11+F10</f>
        <v>1565</v>
      </c>
      <c r="G9" s="133">
        <f>G11+G10</f>
        <v>1633</v>
      </c>
      <c r="H9" s="133">
        <f>(G9-F9)*E9</f>
        <v>2040</v>
      </c>
    </row>
    <row r="10" spans="1:8" ht="31.5" x14ac:dyDescent="0.25">
      <c r="A10" s="158" t="s">
        <v>8</v>
      </c>
      <c r="B10" s="159">
        <v>9336028</v>
      </c>
      <c r="C10" s="160" t="s">
        <v>12</v>
      </c>
      <c r="D10" s="157" t="s">
        <v>22</v>
      </c>
      <c r="E10" s="21">
        <v>30</v>
      </c>
      <c r="F10" s="134">
        <v>1083</v>
      </c>
      <c r="G10" s="134">
        <v>1131</v>
      </c>
      <c r="H10" s="161">
        <f>(G10-F10)*E10</f>
        <v>1440</v>
      </c>
    </row>
    <row r="11" spans="1:8" ht="31.5" x14ac:dyDescent="0.3">
      <c r="A11" s="158" t="s">
        <v>8</v>
      </c>
      <c r="B11" s="162">
        <v>9336028</v>
      </c>
      <c r="C11" s="160" t="s">
        <v>13</v>
      </c>
      <c r="D11" s="157" t="s">
        <v>22</v>
      </c>
      <c r="E11" s="21">
        <v>30</v>
      </c>
      <c r="F11" s="134">
        <v>482</v>
      </c>
      <c r="G11" s="134">
        <v>502</v>
      </c>
      <c r="H11" s="161">
        <f>(G11-F11)*E11</f>
        <v>600</v>
      </c>
    </row>
    <row r="12" spans="1:8" ht="31.5" x14ac:dyDescent="0.25">
      <c r="A12" s="155" t="s">
        <v>26</v>
      </c>
      <c r="B12" s="163">
        <v>8247432</v>
      </c>
      <c r="C12" s="156" t="s">
        <v>11</v>
      </c>
      <c r="D12" s="157"/>
      <c r="E12" s="21">
        <v>1</v>
      </c>
      <c r="F12" s="133">
        <f t="shared" ref="F12:G12" si="0">F13+F14</f>
        <v>30094</v>
      </c>
      <c r="G12" s="133">
        <f t="shared" si="0"/>
        <v>30471</v>
      </c>
      <c r="H12" s="164">
        <f t="shared" ref="H12:H23" si="1">(G12-F12)*E12</f>
        <v>377</v>
      </c>
    </row>
    <row r="13" spans="1:8" ht="31.5" x14ac:dyDescent="0.25">
      <c r="A13" s="158" t="s">
        <v>26</v>
      </c>
      <c r="B13" s="165">
        <v>8247432</v>
      </c>
      <c r="C13" s="160" t="s">
        <v>12</v>
      </c>
      <c r="D13" s="166"/>
      <c r="E13" s="167">
        <v>1</v>
      </c>
      <c r="F13" s="134">
        <v>20000</v>
      </c>
      <c r="G13" s="134">
        <v>20337</v>
      </c>
      <c r="H13" s="161">
        <f t="shared" si="1"/>
        <v>337</v>
      </c>
    </row>
    <row r="14" spans="1:8" ht="31.5" x14ac:dyDescent="0.25">
      <c r="A14" s="158" t="s">
        <v>26</v>
      </c>
      <c r="B14" s="165">
        <v>8247432</v>
      </c>
      <c r="C14" s="160" t="s">
        <v>13</v>
      </c>
      <c r="D14" s="166"/>
      <c r="E14" s="167">
        <v>1</v>
      </c>
      <c r="F14" s="134">
        <v>10094</v>
      </c>
      <c r="G14" s="134">
        <v>10134</v>
      </c>
      <c r="H14" s="161">
        <f t="shared" si="1"/>
        <v>40</v>
      </c>
    </row>
    <row r="15" spans="1:8" ht="15.75" x14ac:dyDescent="0.25">
      <c r="A15" s="155" t="s">
        <v>27</v>
      </c>
      <c r="B15" s="20" t="s">
        <v>29</v>
      </c>
      <c r="C15" s="156" t="s">
        <v>11</v>
      </c>
      <c r="D15" s="157"/>
      <c r="E15" s="21">
        <v>1</v>
      </c>
      <c r="F15" s="133">
        <f>F16+F17</f>
        <v>25589</v>
      </c>
      <c r="G15" s="133">
        <f>G16+G17</f>
        <v>26118</v>
      </c>
      <c r="H15" s="164">
        <f t="shared" si="1"/>
        <v>529</v>
      </c>
    </row>
    <row r="16" spans="1:8" ht="15.75" x14ac:dyDescent="0.25">
      <c r="A16" s="158" t="s">
        <v>28</v>
      </c>
      <c r="B16" s="20" t="s">
        <v>29</v>
      </c>
      <c r="C16" s="160" t="s">
        <v>12</v>
      </c>
      <c r="D16" s="166"/>
      <c r="E16" s="167">
        <v>1</v>
      </c>
      <c r="F16" s="134">
        <v>17050</v>
      </c>
      <c r="G16" s="134">
        <v>17404</v>
      </c>
      <c r="H16" s="161">
        <f t="shared" si="1"/>
        <v>354</v>
      </c>
    </row>
    <row r="17" spans="1:9" ht="15.75" x14ac:dyDescent="0.25">
      <c r="A17" s="158" t="s">
        <v>28</v>
      </c>
      <c r="B17" s="20" t="s">
        <v>29</v>
      </c>
      <c r="C17" s="160" t="s">
        <v>13</v>
      </c>
      <c r="D17" s="166"/>
      <c r="E17" s="167">
        <v>1</v>
      </c>
      <c r="F17" s="134">
        <v>8539</v>
      </c>
      <c r="G17" s="134">
        <v>8714</v>
      </c>
      <c r="H17" s="161">
        <f t="shared" si="1"/>
        <v>175</v>
      </c>
    </row>
    <row r="18" spans="1:9" ht="31.5" x14ac:dyDescent="0.25">
      <c r="A18" s="155" t="s">
        <v>9</v>
      </c>
      <c r="B18" s="20">
        <v>9335588</v>
      </c>
      <c r="C18" s="156" t="s">
        <v>11</v>
      </c>
      <c r="D18" s="157" t="s">
        <v>22</v>
      </c>
      <c r="E18" s="21">
        <v>30</v>
      </c>
      <c r="F18" s="19">
        <f t="shared" ref="F18:G18" si="2">F19+F20</f>
        <v>1811</v>
      </c>
      <c r="G18" s="19">
        <f t="shared" si="2"/>
        <v>1887</v>
      </c>
      <c r="H18" s="164">
        <f t="shared" si="1"/>
        <v>2280</v>
      </c>
    </row>
    <row r="19" spans="1:9" ht="31.5" x14ac:dyDescent="0.25">
      <c r="A19" s="158" t="s">
        <v>9</v>
      </c>
      <c r="B19" s="159">
        <v>9335588</v>
      </c>
      <c r="C19" s="160" t="s">
        <v>12</v>
      </c>
      <c r="D19" s="157" t="s">
        <v>22</v>
      </c>
      <c r="E19" s="21">
        <v>30</v>
      </c>
      <c r="F19" s="135">
        <v>1239</v>
      </c>
      <c r="G19" s="135">
        <v>1293</v>
      </c>
      <c r="H19" s="161">
        <f t="shared" si="1"/>
        <v>1620</v>
      </c>
    </row>
    <row r="20" spans="1:9" ht="31.5" x14ac:dyDescent="0.25">
      <c r="A20" s="158" t="s">
        <v>9</v>
      </c>
      <c r="B20" s="159">
        <v>9335588</v>
      </c>
      <c r="C20" s="160" t="s">
        <v>13</v>
      </c>
      <c r="D20" s="157" t="s">
        <v>22</v>
      </c>
      <c r="E20" s="21">
        <v>30</v>
      </c>
      <c r="F20" s="135">
        <v>572</v>
      </c>
      <c r="G20" s="135">
        <v>594</v>
      </c>
      <c r="H20" s="161">
        <f t="shared" si="1"/>
        <v>660</v>
      </c>
    </row>
    <row r="21" spans="1:9" ht="31.5" x14ac:dyDescent="0.25">
      <c r="A21" s="155" t="s">
        <v>30</v>
      </c>
      <c r="B21" s="163">
        <v>8231350</v>
      </c>
      <c r="C21" s="156" t="s">
        <v>11</v>
      </c>
      <c r="D21" s="21"/>
      <c r="E21" s="21">
        <v>1</v>
      </c>
      <c r="F21" s="19">
        <f t="shared" ref="F21:G21" si="3">F22+F23</f>
        <v>36387</v>
      </c>
      <c r="G21" s="19">
        <f t="shared" si="3"/>
        <v>36756</v>
      </c>
      <c r="H21" s="164">
        <f t="shared" si="1"/>
        <v>369</v>
      </c>
    </row>
    <row r="22" spans="1:9" ht="31.5" x14ac:dyDescent="0.25">
      <c r="A22" s="158" t="s">
        <v>30</v>
      </c>
      <c r="B22" s="165">
        <v>8231350</v>
      </c>
      <c r="C22" s="160" t="s">
        <v>12</v>
      </c>
      <c r="D22" s="167"/>
      <c r="E22" s="167">
        <v>1</v>
      </c>
      <c r="F22" s="135">
        <v>24188</v>
      </c>
      <c r="G22" s="135">
        <v>24494</v>
      </c>
      <c r="H22" s="161">
        <f t="shared" si="1"/>
        <v>306</v>
      </c>
    </row>
    <row r="23" spans="1:9" ht="32.25" thickBot="1" x14ac:dyDescent="0.3">
      <c r="A23" s="168" t="s">
        <v>30</v>
      </c>
      <c r="B23" s="169">
        <v>8231350</v>
      </c>
      <c r="C23" s="170" t="s">
        <v>13</v>
      </c>
      <c r="D23" s="171"/>
      <c r="E23" s="171">
        <v>1</v>
      </c>
      <c r="F23" s="136">
        <v>12199</v>
      </c>
      <c r="G23" s="136">
        <v>12262</v>
      </c>
      <c r="H23" s="172">
        <f t="shared" si="1"/>
        <v>63</v>
      </c>
    </row>
    <row r="24" spans="1:9" ht="31.5" x14ac:dyDescent="0.25">
      <c r="A24" s="48" t="s">
        <v>31</v>
      </c>
      <c r="B24" s="49"/>
      <c r="C24" s="50"/>
      <c r="D24" s="33"/>
      <c r="E24" s="33"/>
      <c r="F24" s="34"/>
      <c r="G24" s="63"/>
      <c r="H24" s="51">
        <f>H9+H12+H15+H18+H21</f>
        <v>5595</v>
      </c>
    </row>
    <row r="25" spans="1:9" ht="15.75" x14ac:dyDescent="0.25">
      <c r="A25" s="43" t="s">
        <v>32</v>
      </c>
      <c r="B25" s="44"/>
      <c r="C25" s="45"/>
      <c r="D25" s="46"/>
      <c r="E25" s="46"/>
      <c r="F25" s="47"/>
      <c r="G25" s="64"/>
      <c r="H25" s="55">
        <f>H10+H13+H16+H19+H22</f>
        <v>4057</v>
      </c>
      <c r="I25" s="35"/>
    </row>
    <row r="26" spans="1:9" ht="15.75" x14ac:dyDescent="0.25">
      <c r="A26" s="36" t="s">
        <v>14</v>
      </c>
      <c r="B26" s="24"/>
      <c r="C26" s="20"/>
      <c r="D26" s="21"/>
      <c r="E26" s="21"/>
      <c r="F26" s="19"/>
      <c r="G26" s="54"/>
      <c r="H26" s="56">
        <f>H11+H14+H17+H20+H23</f>
        <v>1538</v>
      </c>
    </row>
    <row r="27" spans="1:9" ht="15.75" x14ac:dyDescent="0.25">
      <c r="A27" s="36" t="s">
        <v>33</v>
      </c>
      <c r="B27" s="38">
        <v>3.35</v>
      </c>
      <c r="C27" s="20" t="s">
        <v>18</v>
      </c>
      <c r="D27" s="21"/>
      <c r="E27" s="21"/>
      <c r="F27" s="19"/>
      <c r="G27" s="54"/>
      <c r="H27" s="56">
        <f>H25*B27</f>
        <v>13590.95</v>
      </c>
    </row>
    <row r="28" spans="1:9" ht="15.75" x14ac:dyDescent="0.25">
      <c r="A28" s="36" t="s">
        <v>15</v>
      </c>
      <c r="B28" s="38">
        <v>1.1399999999999999</v>
      </c>
      <c r="C28" s="20" t="s">
        <v>18</v>
      </c>
      <c r="D28" s="21"/>
      <c r="E28" s="21"/>
      <c r="F28" s="19"/>
      <c r="G28" s="54"/>
      <c r="H28" s="56">
        <f>H26*B28</f>
        <v>1753.32</v>
      </c>
    </row>
    <row r="29" spans="1:9" ht="15.75" x14ac:dyDescent="0.25">
      <c r="A29" s="36" t="s">
        <v>16</v>
      </c>
      <c r="B29" s="24"/>
      <c r="C29" s="20"/>
      <c r="D29" s="21"/>
      <c r="E29" s="21"/>
      <c r="F29" s="19"/>
      <c r="G29" s="54"/>
      <c r="H29" s="56">
        <f>H27+H28</f>
        <v>15344.27</v>
      </c>
    </row>
    <row r="30" spans="1:9" ht="31.5" x14ac:dyDescent="0.25">
      <c r="A30" s="36" t="s">
        <v>17</v>
      </c>
      <c r="B30" s="24" t="s">
        <v>55</v>
      </c>
      <c r="C30" s="20" t="s">
        <v>19</v>
      </c>
      <c r="D30" s="21"/>
      <c r="E30" s="21"/>
      <c r="F30" s="19"/>
      <c r="G30" s="54"/>
      <c r="H30" s="57">
        <f>H29/B30</f>
        <v>1.5494880235892881</v>
      </c>
    </row>
    <row r="31" spans="1:9" ht="31.5" x14ac:dyDescent="0.25">
      <c r="A31" s="36" t="s">
        <v>20</v>
      </c>
      <c r="B31" s="24"/>
      <c r="C31" s="20"/>
      <c r="D31" s="21"/>
      <c r="E31" s="21"/>
      <c r="F31" s="19"/>
      <c r="G31" s="54"/>
      <c r="H31" s="65">
        <f>H25/B30</f>
        <v>0.40968211011027189</v>
      </c>
    </row>
    <row r="32" spans="1:9" ht="32.25" thickBot="1" x14ac:dyDescent="0.3">
      <c r="A32" s="37" t="s">
        <v>21</v>
      </c>
      <c r="B32" s="39"/>
      <c r="C32" s="40"/>
      <c r="D32" s="41"/>
      <c r="E32" s="41"/>
      <c r="F32" s="42"/>
      <c r="G32" s="66"/>
      <c r="H32" s="67">
        <f>H26/B30</f>
        <v>0.15530960940340108</v>
      </c>
    </row>
    <row r="33" spans="1:8" x14ac:dyDescent="0.25">
      <c r="A33" s="28"/>
      <c r="B33" s="29"/>
      <c r="C33" s="30"/>
      <c r="D33" s="31"/>
      <c r="E33" s="31"/>
      <c r="F33" s="32"/>
      <c r="G33" s="58"/>
      <c r="H33" s="58"/>
    </row>
    <row r="34" spans="1:8" x14ac:dyDescent="0.25">
      <c r="A34" s="12"/>
      <c r="B34" s="13"/>
      <c r="C34" s="11"/>
      <c r="D34" s="10"/>
      <c r="E34" s="10"/>
      <c r="F34" s="15"/>
      <c r="G34" s="59"/>
      <c r="H34" s="59"/>
    </row>
  </sheetData>
  <mergeCells count="9">
    <mergeCell ref="A2:H3"/>
    <mergeCell ref="G7:G8"/>
    <mergeCell ref="H7:H8"/>
    <mergeCell ref="A5:A8"/>
    <mergeCell ref="B5:B8"/>
    <mergeCell ref="C5:C8"/>
    <mergeCell ref="D5:D8"/>
    <mergeCell ref="E5:E8"/>
    <mergeCell ref="F7:F8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A32" sqref="A1:H32"/>
    </sheetView>
  </sheetViews>
  <sheetFormatPr defaultRowHeight="15" outlineLevelRow="1" x14ac:dyDescent="0.25"/>
  <cols>
    <col min="1" max="1" width="17.85546875" style="7" customWidth="1"/>
    <col min="2" max="2" width="14.42578125" style="14" customWidth="1"/>
    <col min="3" max="3" width="11.28515625" style="8" customWidth="1"/>
    <col min="4" max="5" width="9.140625" style="9"/>
    <col min="6" max="6" width="14.28515625" style="17" bestFit="1" customWidth="1"/>
    <col min="7" max="7" width="13.140625" style="60" bestFit="1" customWidth="1"/>
    <col min="8" max="8" width="18.85546875" style="60" customWidth="1"/>
    <col min="9" max="9" width="13.85546875" style="9" customWidth="1"/>
    <col min="10" max="16384" width="9.140625" style="9"/>
  </cols>
  <sheetData>
    <row r="1" spans="1:8" ht="16.5" thickBot="1" x14ac:dyDescent="0.3">
      <c r="A1" s="138"/>
      <c r="B1" s="139"/>
      <c r="C1" s="140"/>
      <c r="D1" s="141"/>
      <c r="E1" s="141"/>
      <c r="F1" s="130"/>
      <c r="G1" s="130"/>
      <c r="H1" s="130"/>
    </row>
    <row r="2" spans="1:8" x14ac:dyDescent="0.25">
      <c r="A2" s="142" t="s">
        <v>43</v>
      </c>
      <c r="B2" s="143"/>
      <c r="C2" s="143"/>
      <c r="D2" s="143"/>
      <c r="E2" s="143"/>
      <c r="F2" s="143"/>
      <c r="G2" s="143"/>
      <c r="H2" s="144"/>
    </row>
    <row r="3" spans="1:8" ht="15.75" thickBot="1" x14ac:dyDescent="0.3">
      <c r="A3" s="145"/>
      <c r="B3" s="146"/>
      <c r="C3" s="146"/>
      <c r="D3" s="146"/>
      <c r="E3" s="146"/>
      <c r="F3" s="146"/>
      <c r="G3" s="146"/>
      <c r="H3" s="147"/>
    </row>
    <row r="4" spans="1:8" ht="15.75" x14ac:dyDescent="0.25">
      <c r="A4" s="138"/>
      <c r="B4" s="139"/>
      <c r="C4" s="140"/>
      <c r="D4" s="141"/>
      <c r="E4" s="141"/>
      <c r="F4" s="130"/>
      <c r="G4" s="130"/>
      <c r="H4" s="130"/>
    </row>
    <row r="5" spans="1:8" ht="30" customHeight="1" x14ac:dyDescent="0.25">
      <c r="A5" s="148" t="s">
        <v>7</v>
      </c>
      <c r="B5" s="149" t="s">
        <v>0</v>
      </c>
      <c r="C5" s="150" t="s">
        <v>6</v>
      </c>
      <c r="D5" s="149" t="s">
        <v>1</v>
      </c>
      <c r="E5" s="150" t="s">
        <v>2</v>
      </c>
      <c r="F5" s="131" t="s">
        <v>5</v>
      </c>
      <c r="G5" s="131" t="s">
        <v>5</v>
      </c>
      <c r="H5" s="131" t="s">
        <v>4</v>
      </c>
    </row>
    <row r="6" spans="1:8" ht="0.75" customHeight="1" x14ac:dyDescent="0.25">
      <c r="A6" s="151"/>
      <c r="B6" s="152"/>
      <c r="C6" s="153"/>
      <c r="D6" s="154"/>
      <c r="E6" s="154"/>
      <c r="F6" s="19"/>
      <c r="G6" s="19"/>
      <c r="H6" s="19"/>
    </row>
    <row r="7" spans="1:8" ht="15" customHeight="1" x14ac:dyDescent="0.25">
      <c r="A7" s="151"/>
      <c r="B7" s="152"/>
      <c r="C7" s="153"/>
      <c r="D7" s="154"/>
      <c r="E7" s="154"/>
      <c r="F7" s="132">
        <v>41872</v>
      </c>
      <c r="G7" s="132">
        <v>41901</v>
      </c>
      <c r="H7" s="137" t="s">
        <v>3</v>
      </c>
    </row>
    <row r="8" spans="1:8" ht="42" customHeight="1" x14ac:dyDescent="0.25">
      <c r="A8" s="151"/>
      <c r="B8" s="152"/>
      <c r="C8" s="153"/>
      <c r="D8" s="154"/>
      <c r="E8" s="154"/>
      <c r="F8" s="132"/>
      <c r="G8" s="132"/>
      <c r="H8" s="137"/>
    </row>
    <row r="9" spans="1:8" ht="31.5" x14ac:dyDescent="0.25">
      <c r="A9" s="155" t="s">
        <v>44</v>
      </c>
      <c r="B9" s="20">
        <v>13526317</v>
      </c>
      <c r="C9" s="156" t="s">
        <v>11</v>
      </c>
      <c r="D9" s="157" t="s">
        <v>34</v>
      </c>
      <c r="E9" s="21">
        <v>20</v>
      </c>
      <c r="F9" s="133">
        <f>F11+F10</f>
        <v>1950</v>
      </c>
      <c r="G9" s="133">
        <f>G11+G10</f>
        <v>2077</v>
      </c>
      <c r="H9" s="133">
        <f>(G9-F9)*E9</f>
        <v>2540</v>
      </c>
    </row>
    <row r="10" spans="1:8" ht="31.5" x14ac:dyDescent="0.25">
      <c r="A10" s="158" t="s">
        <v>44</v>
      </c>
      <c r="B10" s="159">
        <v>13526317</v>
      </c>
      <c r="C10" s="160" t="s">
        <v>12</v>
      </c>
      <c r="D10" s="157" t="s">
        <v>34</v>
      </c>
      <c r="E10" s="21">
        <v>20</v>
      </c>
      <c r="F10" s="134">
        <v>1295</v>
      </c>
      <c r="G10" s="134">
        <v>1378</v>
      </c>
      <c r="H10" s="161">
        <f>(G10-F10)*E10</f>
        <v>1660</v>
      </c>
    </row>
    <row r="11" spans="1:8" ht="31.5" x14ac:dyDescent="0.3">
      <c r="A11" s="158" t="s">
        <v>44</v>
      </c>
      <c r="B11" s="162">
        <v>13526317</v>
      </c>
      <c r="C11" s="160" t="s">
        <v>13</v>
      </c>
      <c r="D11" s="157" t="s">
        <v>34</v>
      </c>
      <c r="E11" s="21">
        <v>20</v>
      </c>
      <c r="F11" s="134">
        <v>655</v>
      </c>
      <c r="G11" s="134">
        <v>699</v>
      </c>
      <c r="H11" s="161">
        <f>(G11-F11)*E11</f>
        <v>880</v>
      </c>
    </row>
    <row r="12" spans="1:8" ht="31.5" x14ac:dyDescent="0.25">
      <c r="A12" s="155" t="s">
        <v>35</v>
      </c>
      <c r="B12" s="163">
        <v>135438832</v>
      </c>
      <c r="C12" s="156" t="s">
        <v>11</v>
      </c>
      <c r="D12" s="157"/>
      <c r="E12" s="21">
        <v>1</v>
      </c>
      <c r="F12" s="133">
        <f t="shared" ref="F12:G12" si="0">F13+F14</f>
        <v>26998</v>
      </c>
      <c r="G12" s="133">
        <f t="shared" si="0"/>
        <v>27761</v>
      </c>
      <c r="H12" s="164">
        <f t="shared" ref="H12:H23" si="1">(G12-F12)*E12</f>
        <v>763</v>
      </c>
    </row>
    <row r="13" spans="1:8" ht="31.5" x14ac:dyDescent="0.25">
      <c r="A13" s="158" t="s">
        <v>36</v>
      </c>
      <c r="B13" s="165">
        <v>135438832</v>
      </c>
      <c r="C13" s="160" t="s">
        <v>12</v>
      </c>
      <c r="D13" s="166"/>
      <c r="E13" s="167">
        <v>1</v>
      </c>
      <c r="F13" s="134">
        <v>18097</v>
      </c>
      <c r="G13" s="134">
        <v>18772</v>
      </c>
      <c r="H13" s="161">
        <f t="shared" si="1"/>
        <v>675</v>
      </c>
    </row>
    <row r="14" spans="1:8" ht="31.5" x14ac:dyDescent="0.25">
      <c r="A14" s="158" t="s">
        <v>36</v>
      </c>
      <c r="B14" s="165">
        <v>135438832</v>
      </c>
      <c r="C14" s="160" t="s">
        <v>13</v>
      </c>
      <c r="D14" s="166"/>
      <c r="E14" s="167">
        <v>1</v>
      </c>
      <c r="F14" s="134">
        <v>8901</v>
      </c>
      <c r="G14" s="134">
        <v>8989</v>
      </c>
      <c r="H14" s="161">
        <f t="shared" si="1"/>
        <v>88</v>
      </c>
    </row>
    <row r="15" spans="1:8" ht="15.75" outlineLevel="1" x14ac:dyDescent="0.25">
      <c r="A15" s="155" t="s">
        <v>46</v>
      </c>
      <c r="B15" s="20">
        <v>11148539</v>
      </c>
      <c r="C15" s="156" t="s">
        <v>11</v>
      </c>
      <c r="D15" s="157"/>
      <c r="E15" s="21">
        <v>1</v>
      </c>
      <c r="F15" s="133">
        <f>F16+F17</f>
        <v>15238</v>
      </c>
      <c r="G15" s="133">
        <f>G16+G17</f>
        <v>15705</v>
      </c>
      <c r="H15" s="164">
        <f>G15-F15</f>
        <v>467</v>
      </c>
    </row>
    <row r="16" spans="1:8" ht="15.75" outlineLevel="1" x14ac:dyDescent="0.25">
      <c r="A16" s="158" t="s">
        <v>28</v>
      </c>
      <c r="B16" s="159">
        <v>11148539</v>
      </c>
      <c r="C16" s="160" t="s">
        <v>12</v>
      </c>
      <c r="D16" s="166"/>
      <c r="E16" s="167">
        <v>1</v>
      </c>
      <c r="F16" s="134">
        <v>10181</v>
      </c>
      <c r="G16" s="134">
        <v>10490</v>
      </c>
      <c r="H16" s="161">
        <f>(G16-F16)*E16</f>
        <v>309</v>
      </c>
    </row>
    <row r="17" spans="1:9" ht="15.75" outlineLevel="1" x14ac:dyDescent="0.25">
      <c r="A17" s="158" t="s">
        <v>28</v>
      </c>
      <c r="B17" s="159">
        <v>11148539</v>
      </c>
      <c r="C17" s="160" t="s">
        <v>13</v>
      </c>
      <c r="D17" s="166"/>
      <c r="E17" s="167">
        <v>1</v>
      </c>
      <c r="F17" s="134">
        <v>5057</v>
      </c>
      <c r="G17" s="134">
        <v>5215</v>
      </c>
      <c r="H17" s="161">
        <f>(G17-F17)*E17</f>
        <v>158</v>
      </c>
    </row>
    <row r="18" spans="1:9" ht="31.5" x14ac:dyDescent="0.25">
      <c r="A18" s="155" t="s">
        <v>9</v>
      </c>
      <c r="B18" s="20">
        <v>13526139</v>
      </c>
      <c r="C18" s="156" t="s">
        <v>11</v>
      </c>
      <c r="D18" s="157" t="s">
        <v>34</v>
      </c>
      <c r="E18" s="21">
        <v>20</v>
      </c>
      <c r="F18" s="19">
        <f t="shared" ref="F18:G18" si="2">F19+F20</f>
        <v>1383</v>
      </c>
      <c r="G18" s="19">
        <f t="shared" si="2"/>
        <v>1476</v>
      </c>
      <c r="H18" s="164">
        <f t="shared" si="1"/>
        <v>1860</v>
      </c>
    </row>
    <row r="19" spans="1:9" ht="31.5" x14ac:dyDescent="0.25">
      <c r="A19" s="158" t="s">
        <v>9</v>
      </c>
      <c r="B19" s="159">
        <v>13526139</v>
      </c>
      <c r="C19" s="160" t="s">
        <v>12</v>
      </c>
      <c r="D19" s="157" t="s">
        <v>34</v>
      </c>
      <c r="E19" s="21">
        <v>20</v>
      </c>
      <c r="F19" s="135">
        <v>895</v>
      </c>
      <c r="G19" s="135">
        <v>959</v>
      </c>
      <c r="H19" s="161">
        <f t="shared" si="1"/>
        <v>1280</v>
      </c>
    </row>
    <row r="20" spans="1:9" ht="31.5" x14ac:dyDescent="0.25">
      <c r="A20" s="158" t="s">
        <v>9</v>
      </c>
      <c r="B20" s="159">
        <v>13526139</v>
      </c>
      <c r="C20" s="160" t="s">
        <v>13</v>
      </c>
      <c r="D20" s="157" t="s">
        <v>34</v>
      </c>
      <c r="E20" s="21">
        <v>20</v>
      </c>
      <c r="F20" s="135">
        <v>488</v>
      </c>
      <c r="G20" s="135">
        <v>517</v>
      </c>
      <c r="H20" s="161">
        <f t="shared" si="1"/>
        <v>580</v>
      </c>
    </row>
    <row r="21" spans="1:9" ht="31.5" x14ac:dyDescent="0.25">
      <c r="A21" s="155" t="s">
        <v>37</v>
      </c>
      <c r="B21" s="163">
        <v>135397781</v>
      </c>
      <c r="C21" s="156" t="s">
        <v>11</v>
      </c>
      <c r="D21" s="21"/>
      <c r="E21" s="21">
        <v>1</v>
      </c>
      <c r="F21" s="19">
        <f t="shared" ref="F21:G21" si="3">F22+F23</f>
        <v>27134</v>
      </c>
      <c r="G21" s="19">
        <f t="shared" si="3"/>
        <v>27862</v>
      </c>
      <c r="H21" s="164">
        <f t="shared" si="1"/>
        <v>728</v>
      </c>
    </row>
    <row r="22" spans="1:9" ht="31.5" x14ac:dyDescent="0.25">
      <c r="A22" s="158" t="s">
        <v>38</v>
      </c>
      <c r="B22" s="165">
        <v>135397781</v>
      </c>
      <c r="C22" s="160" t="s">
        <v>12</v>
      </c>
      <c r="D22" s="167"/>
      <c r="E22" s="167">
        <v>1</v>
      </c>
      <c r="F22" s="135">
        <v>18155</v>
      </c>
      <c r="G22" s="135">
        <v>18783</v>
      </c>
      <c r="H22" s="161">
        <f t="shared" si="1"/>
        <v>628</v>
      </c>
    </row>
    <row r="23" spans="1:9" ht="32.25" thickBot="1" x14ac:dyDescent="0.3">
      <c r="A23" s="168" t="s">
        <v>39</v>
      </c>
      <c r="B23" s="169">
        <v>135397781</v>
      </c>
      <c r="C23" s="170" t="s">
        <v>13</v>
      </c>
      <c r="D23" s="171"/>
      <c r="E23" s="171">
        <v>1</v>
      </c>
      <c r="F23" s="136">
        <v>8979</v>
      </c>
      <c r="G23" s="136">
        <v>9079</v>
      </c>
      <c r="H23" s="172">
        <f t="shared" si="1"/>
        <v>100</v>
      </c>
    </row>
    <row r="24" spans="1:9" ht="31.5" x14ac:dyDescent="0.25">
      <c r="A24" s="48" t="s">
        <v>31</v>
      </c>
      <c r="B24" s="49"/>
      <c r="C24" s="50"/>
      <c r="D24" s="33"/>
      <c r="E24" s="33"/>
      <c r="F24" s="34"/>
      <c r="G24" s="63"/>
      <c r="H24" s="51">
        <f>H9+H12+H18+H21</f>
        <v>5891</v>
      </c>
    </row>
    <row r="25" spans="1:9" ht="15.75" x14ac:dyDescent="0.25">
      <c r="A25" s="43" t="s">
        <v>32</v>
      </c>
      <c r="B25" s="44"/>
      <c r="C25" s="45"/>
      <c r="D25" s="46"/>
      <c r="E25" s="46"/>
      <c r="F25" s="47"/>
      <c r="G25" s="64"/>
      <c r="H25" s="55">
        <f>H10+H13+H19+H22</f>
        <v>4243</v>
      </c>
      <c r="I25" s="35"/>
    </row>
    <row r="26" spans="1:9" ht="15.75" x14ac:dyDescent="0.25">
      <c r="A26" s="36" t="s">
        <v>14</v>
      </c>
      <c r="B26" s="24"/>
      <c r="C26" s="20"/>
      <c r="D26" s="21"/>
      <c r="E26" s="21"/>
      <c r="F26" s="19"/>
      <c r="G26" s="54"/>
      <c r="H26" s="56">
        <f>H11+H14+H20+H23</f>
        <v>1648</v>
      </c>
    </row>
    <row r="27" spans="1:9" ht="15.75" x14ac:dyDescent="0.25">
      <c r="A27" s="36" t="s">
        <v>33</v>
      </c>
      <c r="B27" s="38">
        <v>3.35</v>
      </c>
      <c r="C27" s="20" t="s">
        <v>18</v>
      </c>
      <c r="D27" s="21"/>
      <c r="E27" s="21"/>
      <c r="F27" s="19"/>
      <c r="G27" s="54"/>
      <c r="H27" s="56">
        <f>H25*B27</f>
        <v>14214.050000000001</v>
      </c>
    </row>
    <row r="28" spans="1:9" ht="15.75" x14ac:dyDescent="0.25">
      <c r="A28" s="36" t="s">
        <v>15</v>
      </c>
      <c r="B28" s="38">
        <v>1.1399999999999999</v>
      </c>
      <c r="C28" s="20" t="s">
        <v>18</v>
      </c>
      <c r="D28" s="21"/>
      <c r="E28" s="21"/>
      <c r="F28" s="19"/>
      <c r="G28" s="54"/>
      <c r="H28" s="56">
        <f>H26*B28</f>
        <v>1878.7199999999998</v>
      </c>
    </row>
    <row r="29" spans="1:9" ht="15.75" x14ac:dyDescent="0.25">
      <c r="A29" s="36" t="s">
        <v>16</v>
      </c>
      <c r="B29" s="24"/>
      <c r="C29" s="20"/>
      <c r="D29" s="21"/>
      <c r="E29" s="21"/>
      <c r="F29" s="19"/>
      <c r="G29" s="54"/>
      <c r="H29" s="56">
        <f>H27+H28</f>
        <v>16092.77</v>
      </c>
    </row>
    <row r="30" spans="1:9" ht="31.5" x14ac:dyDescent="0.25">
      <c r="A30" s="36" t="s">
        <v>17</v>
      </c>
      <c r="B30" s="24" t="s">
        <v>53</v>
      </c>
      <c r="C30" s="20" t="s">
        <v>19</v>
      </c>
      <c r="D30" s="21"/>
      <c r="E30" s="21"/>
      <c r="F30" s="19"/>
      <c r="G30" s="54"/>
      <c r="H30" s="57">
        <f>H29/B30</f>
        <v>1.7083257255684592</v>
      </c>
    </row>
    <row r="31" spans="1:9" ht="31.5" x14ac:dyDescent="0.25">
      <c r="A31" s="36" t="s">
        <v>20</v>
      </c>
      <c r="B31" s="24"/>
      <c r="C31" s="20"/>
      <c r="D31" s="21"/>
      <c r="E31" s="21"/>
      <c r="F31" s="19"/>
      <c r="G31" s="54"/>
      <c r="H31" s="65">
        <f>H25/B30</f>
        <v>0.45041506549754778</v>
      </c>
    </row>
    <row r="32" spans="1:9" ht="32.25" thickBot="1" x14ac:dyDescent="0.3">
      <c r="A32" s="37" t="s">
        <v>21</v>
      </c>
      <c r="B32" s="39"/>
      <c r="C32" s="40"/>
      <c r="D32" s="41"/>
      <c r="E32" s="41"/>
      <c r="F32" s="42"/>
      <c r="G32" s="66"/>
      <c r="H32" s="67">
        <f>H26/B30</f>
        <v>0.17494320715059128</v>
      </c>
    </row>
    <row r="33" spans="1:8" x14ac:dyDescent="0.25">
      <c r="A33" s="28"/>
      <c r="B33" s="29"/>
      <c r="C33" s="30"/>
      <c r="D33" s="31"/>
      <c r="E33" s="31"/>
      <c r="F33" s="32"/>
      <c r="G33" s="58"/>
      <c r="H33" s="58"/>
    </row>
    <row r="34" spans="1:8" x14ac:dyDescent="0.25">
      <c r="A34" s="12"/>
      <c r="B34" s="13"/>
      <c r="C34" s="11"/>
      <c r="D34" s="10"/>
      <c r="E34" s="10"/>
      <c r="F34" s="15"/>
      <c r="G34" s="59"/>
      <c r="H34" s="59"/>
    </row>
  </sheetData>
  <mergeCells count="9">
    <mergeCell ref="A2:H3"/>
    <mergeCell ref="G7:G8"/>
    <mergeCell ref="H7:H8"/>
    <mergeCell ref="A5:A8"/>
    <mergeCell ref="B5:B8"/>
    <mergeCell ref="C5:C8"/>
    <mergeCell ref="D5:D8"/>
    <mergeCell ref="E5:E8"/>
    <mergeCell ref="F7:F8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4" workbookViewId="0">
      <selection sqref="A1:H32"/>
    </sheetView>
  </sheetViews>
  <sheetFormatPr defaultRowHeight="15" outlineLevelRow="1" x14ac:dyDescent="0.25"/>
  <cols>
    <col min="1" max="1" width="17.85546875" style="113" customWidth="1"/>
    <col min="2" max="2" width="14.42578125" style="114" customWidth="1"/>
    <col min="3" max="3" width="11.28515625" style="115" customWidth="1"/>
    <col min="4" max="5" width="9.140625" style="90"/>
    <col min="6" max="6" width="14.28515625" style="60" bestFit="1" customWidth="1"/>
    <col min="7" max="7" width="13.140625" style="76" bestFit="1" customWidth="1"/>
    <col min="8" max="8" width="18.85546875" style="60" customWidth="1"/>
    <col min="9" max="9" width="13.85546875" style="90" customWidth="1"/>
    <col min="10" max="16384" width="9.140625" style="90"/>
  </cols>
  <sheetData>
    <row r="1" spans="1:8" ht="16.5" thickBot="1" x14ac:dyDescent="0.3">
      <c r="A1" s="77"/>
      <c r="B1" s="78"/>
      <c r="C1" s="79"/>
      <c r="D1" s="80"/>
      <c r="E1" s="80"/>
      <c r="F1" s="52"/>
      <c r="G1" s="130"/>
      <c r="H1" s="52"/>
    </row>
    <row r="2" spans="1:8" x14ac:dyDescent="0.25">
      <c r="A2" s="116" t="s">
        <v>42</v>
      </c>
      <c r="B2" s="117"/>
      <c r="C2" s="117"/>
      <c r="D2" s="117"/>
      <c r="E2" s="117"/>
      <c r="F2" s="117"/>
      <c r="G2" s="117"/>
      <c r="H2" s="118"/>
    </row>
    <row r="3" spans="1:8" ht="15.75" thickBot="1" x14ac:dyDescent="0.3">
      <c r="A3" s="119"/>
      <c r="B3" s="120"/>
      <c r="C3" s="120"/>
      <c r="D3" s="120"/>
      <c r="E3" s="120"/>
      <c r="F3" s="120"/>
      <c r="G3" s="120"/>
      <c r="H3" s="121"/>
    </row>
    <row r="4" spans="1:8" ht="15.75" x14ac:dyDescent="0.25">
      <c r="A4" s="77"/>
      <c r="B4" s="78"/>
      <c r="C4" s="79"/>
      <c r="D4" s="80"/>
      <c r="E4" s="80"/>
      <c r="F4" s="52"/>
      <c r="G4" s="130"/>
      <c r="H4" s="52"/>
    </row>
    <row r="5" spans="1:8" ht="30" customHeight="1" x14ac:dyDescent="0.25">
      <c r="A5" s="122" t="s">
        <v>7</v>
      </c>
      <c r="B5" s="124" t="s">
        <v>0</v>
      </c>
      <c r="C5" s="126" t="s">
        <v>6</v>
      </c>
      <c r="D5" s="124" t="s">
        <v>1</v>
      </c>
      <c r="E5" s="126" t="s">
        <v>2</v>
      </c>
      <c r="F5" s="53" t="s">
        <v>5</v>
      </c>
      <c r="G5" s="131" t="s">
        <v>5</v>
      </c>
      <c r="H5" s="131" t="s">
        <v>4</v>
      </c>
    </row>
    <row r="6" spans="1:8" ht="0.75" customHeight="1" x14ac:dyDescent="0.25">
      <c r="A6" s="123"/>
      <c r="B6" s="125"/>
      <c r="C6" s="127"/>
      <c r="D6" s="128"/>
      <c r="E6" s="128"/>
      <c r="F6" s="54"/>
      <c r="G6" s="19"/>
      <c r="H6" s="19"/>
    </row>
    <row r="7" spans="1:8" ht="15" customHeight="1" x14ac:dyDescent="0.25">
      <c r="A7" s="123"/>
      <c r="B7" s="125"/>
      <c r="C7" s="127"/>
      <c r="D7" s="128"/>
      <c r="E7" s="128"/>
      <c r="F7" s="129">
        <v>41873</v>
      </c>
      <c r="G7" s="132">
        <v>41904</v>
      </c>
      <c r="H7" s="137" t="s">
        <v>3</v>
      </c>
    </row>
    <row r="8" spans="1:8" ht="42" customHeight="1" x14ac:dyDescent="0.25">
      <c r="A8" s="123"/>
      <c r="B8" s="125"/>
      <c r="C8" s="127"/>
      <c r="D8" s="128"/>
      <c r="E8" s="128"/>
      <c r="F8" s="129"/>
      <c r="G8" s="132"/>
      <c r="H8" s="137"/>
    </row>
    <row r="9" spans="1:8" ht="31.5" x14ac:dyDescent="0.25">
      <c r="A9" s="1" t="s">
        <v>44</v>
      </c>
      <c r="B9" s="81">
        <v>13680372</v>
      </c>
      <c r="C9" s="2" t="s">
        <v>11</v>
      </c>
      <c r="D9" s="3" t="s">
        <v>34</v>
      </c>
      <c r="E9" s="82">
        <v>20</v>
      </c>
      <c r="F9" s="18">
        <f>F11+F10</f>
        <v>1789</v>
      </c>
      <c r="G9" s="133">
        <f>G11+G10</f>
        <v>1939</v>
      </c>
      <c r="H9" s="18">
        <f>(G9-F9)*E9</f>
        <v>3000</v>
      </c>
    </row>
    <row r="10" spans="1:8" ht="31.5" x14ac:dyDescent="0.25">
      <c r="A10" s="4" t="s">
        <v>8</v>
      </c>
      <c r="B10" s="83">
        <v>13680372</v>
      </c>
      <c r="C10" s="5" t="s">
        <v>12</v>
      </c>
      <c r="D10" s="6" t="s">
        <v>34</v>
      </c>
      <c r="E10" s="85">
        <v>20</v>
      </c>
      <c r="F10" s="16">
        <v>1173</v>
      </c>
      <c r="G10" s="134">
        <v>1277</v>
      </c>
      <c r="H10" s="22">
        <f>(G10-F10)*E10</f>
        <v>2080</v>
      </c>
    </row>
    <row r="11" spans="1:8" ht="31.5" x14ac:dyDescent="0.3">
      <c r="A11" s="4" t="s">
        <v>8</v>
      </c>
      <c r="B11" s="89">
        <v>13680372</v>
      </c>
      <c r="C11" s="5" t="s">
        <v>13</v>
      </c>
      <c r="D11" s="6" t="s">
        <v>34</v>
      </c>
      <c r="E11" s="85">
        <v>20</v>
      </c>
      <c r="F11" s="16">
        <v>616</v>
      </c>
      <c r="G11" s="134">
        <v>662</v>
      </c>
      <c r="H11" s="22">
        <f>(G11-F11)*E11</f>
        <v>920</v>
      </c>
    </row>
    <row r="12" spans="1:8" ht="31.5" x14ac:dyDescent="0.25">
      <c r="A12" s="1" t="s">
        <v>35</v>
      </c>
      <c r="B12" s="72">
        <v>11065529</v>
      </c>
      <c r="C12" s="2" t="s">
        <v>11</v>
      </c>
      <c r="D12" s="3"/>
      <c r="E12" s="82">
        <v>1</v>
      </c>
      <c r="F12" s="18">
        <f t="shared" ref="F12:G12" si="0">F13+F14</f>
        <v>15861</v>
      </c>
      <c r="G12" s="133">
        <f t="shared" si="0"/>
        <v>17404</v>
      </c>
      <c r="H12" s="23">
        <f t="shared" ref="H12:H23" si="1">(G12-F12)*E12</f>
        <v>1543</v>
      </c>
    </row>
    <row r="13" spans="1:8" ht="31.5" x14ac:dyDescent="0.25">
      <c r="A13" s="4" t="s">
        <v>36</v>
      </c>
      <c r="B13" s="84">
        <v>11065529</v>
      </c>
      <c r="C13" s="5" t="s">
        <v>12</v>
      </c>
      <c r="D13" s="6"/>
      <c r="E13" s="85">
        <v>1</v>
      </c>
      <c r="F13" s="16">
        <v>11160</v>
      </c>
      <c r="G13" s="134">
        <v>12558</v>
      </c>
      <c r="H13" s="22">
        <f t="shared" si="1"/>
        <v>1398</v>
      </c>
    </row>
    <row r="14" spans="1:8" ht="31.5" x14ac:dyDescent="0.25">
      <c r="A14" s="4" t="s">
        <v>36</v>
      </c>
      <c r="B14" s="84">
        <v>11065529</v>
      </c>
      <c r="C14" s="5" t="s">
        <v>13</v>
      </c>
      <c r="D14" s="6"/>
      <c r="E14" s="85">
        <v>1</v>
      </c>
      <c r="F14" s="16">
        <v>4701</v>
      </c>
      <c r="G14" s="134">
        <v>4846</v>
      </c>
      <c r="H14" s="22">
        <f t="shared" si="1"/>
        <v>145</v>
      </c>
    </row>
    <row r="15" spans="1:8" ht="15.75" outlineLevel="1" x14ac:dyDescent="0.25">
      <c r="A15" s="1" t="s">
        <v>46</v>
      </c>
      <c r="B15" s="81" t="s">
        <v>45</v>
      </c>
      <c r="C15" s="2" t="s">
        <v>11</v>
      </c>
      <c r="D15" s="3"/>
      <c r="E15" s="82">
        <v>1</v>
      </c>
      <c r="F15" s="18">
        <f>F16+F17</f>
        <v>13706</v>
      </c>
      <c r="G15" s="133">
        <f>G16+G17</f>
        <v>14267</v>
      </c>
      <c r="H15" s="23">
        <f>G15-F15</f>
        <v>561</v>
      </c>
    </row>
    <row r="16" spans="1:8" ht="15.75" outlineLevel="1" x14ac:dyDescent="0.25">
      <c r="A16" s="4" t="s">
        <v>28</v>
      </c>
      <c r="B16" s="83" t="s">
        <v>45</v>
      </c>
      <c r="C16" s="5" t="s">
        <v>12</v>
      </c>
      <c r="D16" s="6"/>
      <c r="E16" s="85">
        <v>1</v>
      </c>
      <c r="F16" s="16">
        <v>9194</v>
      </c>
      <c r="G16" s="134">
        <v>9566</v>
      </c>
      <c r="H16" s="22">
        <f>G16-F16</f>
        <v>372</v>
      </c>
    </row>
    <row r="17" spans="1:9" ht="15.75" outlineLevel="1" x14ac:dyDescent="0.25">
      <c r="A17" s="4" t="s">
        <v>28</v>
      </c>
      <c r="B17" s="83" t="s">
        <v>45</v>
      </c>
      <c r="C17" s="5" t="s">
        <v>13</v>
      </c>
      <c r="D17" s="6"/>
      <c r="E17" s="85">
        <v>1</v>
      </c>
      <c r="F17" s="16">
        <v>4512</v>
      </c>
      <c r="G17" s="134">
        <v>4701</v>
      </c>
      <c r="H17" s="22">
        <f>G17-F17</f>
        <v>189</v>
      </c>
    </row>
    <row r="18" spans="1:9" ht="31.5" x14ac:dyDescent="0.25">
      <c r="A18" s="1" t="s">
        <v>9</v>
      </c>
      <c r="B18" s="81">
        <v>14257394</v>
      </c>
      <c r="C18" s="2" t="s">
        <v>11</v>
      </c>
      <c r="D18" s="3" t="s">
        <v>34</v>
      </c>
      <c r="E18" s="82">
        <v>20</v>
      </c>
      <c r="F18" s="54">
        <f t="shared" ref="F18:G18" si="2">F19+F20</f>
        <v>272</v>
      </c>
      <c r="G18" s="19">
        <f t="shared" si="2"/>
        <v>297</v>
      </c>
      <c r="H18" s="23">
        <f t="shared" si="1"/>
        <v>500</v>
      </c>
    </row>
    <row r="19" spans="1:9" ht="31.5" x14ac:dyDescent="0.25">
      <c r="A19" s="4" t="s">
        <v>9</v>
      </c>
      <c r="B19" s="83">
        <v>14257394</v>
      </c>
      <c r="C19" s="5" t="s">
        <v>12</v>
      </c>
      <c r="D19" s="6" t="s">
        <v>34</v>
      </c>
      <c r="E19" s="85">
        <v>20</v>
      </c>
      <c r="F19" s="61">
        <v>170</v>
      </c>
      <c r="G19" s="135">
        <v>187</v>
      </c>
      <c r="H19" s="22">
        <f t="shared" si="1"/>
        <v>340</v>
      </c>
    </row>
    <row r="20" spans="1:9" ht="31.5" x14ac:dyDescent="0.25">
      <c r="A20" s="4" t="s">
        <v>9</v>
      </c>
      <c r="B20" s="83">
        <v>14257394</v>
      </c>
      <c r="C20" s="5" t="s">
        <v>13</v>
      </c>
      <c r="D20" s="6" t="s">
        <v>34</v>
      </c>
      <c r="E20" s="85">
        <v>20</v>
      </c>
      <c r="F20" s="61">
        <v>102</v>
      </c>
      <c r="G20" s="135">
        <v>110</v>
      </c>
      <c r="H20" s="22">
        <f t="shared" si="1"/>
        <v>160</v>
      </c>
    </row>
    <row r="21" spans="1:9" ht="31.5" x14ac:dyDescent="0.25">
      <c r="A21" s="1" t="s">
        <v>37</v>
      </c>
      <c r="B21" s="72">
        <v>135150086</v>
      </c>
      <c r="C21" s="2" t="s">
        <v>11</v>
      </c>
      <c r="D21" s="82"/>
      <c r="E21" s="82">
        <v>1</v>
      </c>
      <c r="F21" s="54">
        <f t="shared" ref="F21:G21" si="3">F22+F23</f>
        <v>21399</v>
      </c>
      <c r="G21" s="19">
        <f t="shared" si="3"/>
        <v>22589</v>
      </c>
      <c r="H21" s="23">
        <f t="shared" si="1"/>
        <v>1190</v>
      </c>
    </row>
    <row r="22" spans="1:9" ht="31.5" x14ac:dyDescent="0.25">
      <c r="A22" s="4" t="s">
        <v>38</v>
      </c>
      <c r="B22" s="84">
        <v>135150086</v>
      </c>
      <c r="C22" s="5" t="s">
        <v>12</v>
      </c>
      <c r="D22" s="85"/>
      <c r="E22" s="85">
        <v>1</v>
      </c>
      <c r="F22" s="61">
        <v>15429</v>
      </c>
      <c r="G22" s="135">
        <v>16523</v>
      </c>
      <c r="H22" s="22">
        <f t="shared" si="1"/>
        <v>1094</v>
      </c>
    </row>
    <row r="23" spans="1:9" ht="32.25" thickBot="1" x14ac:dyDescent="0.3">
      <c r="A23" s="25" t="s">
        <v>39</v>
      </c>
      <c r="B23" s="84">
        <v>135150086</v>
      </c>
      <c r="C23" s="26" t="s">
        <v>13</v>
      </c>
      <c r="D23" s="87"/>
      <c r="E23" s="87">
        <v>1</v>
      </c>
      <c r="F23" s="62">
        <v>5970</v>
      </c>
      <c r="G23" s="136">
        <v>6066</v>
      </c>
      <c r="H23" s="27">
        <f t="shared" si="1"/>
        <v>96</v>
      </c>
    </row>
    <row r="24" spans="1:9" ht="31.5" x14ac:dyDescent="0.25">
      <c r="A24" s="48" t="s">
        <v>31</v>
      </c>
      <c r="B24" s="91"/>
      <c r="C24" s="50"/>
      <c r="D24" s="92"/>
      <c r="E24" s="92"/>
      <c r="F24" s="63"/>
      <c r="G24" s="34"/>
      <c r="H24" s="51">
        <f>H9+H12+H18+H21</f>
        <v>6233</v>
      </c>
    </row>
    <row r="25" spans="1:9" ht="15.75" x14ac:dyDescent="0.25">
      <c r="A25" s="93" t="s">
        <v>32</v>
      </c>
      <c r="B25" s="94"/>
      <c r="C25" s="95"/>
      <c r="D25" s="96"/>
      <c r="E25" s="96"/>
      <c r="F25" s="64"/>
      <c r="G25" s="47"/>
      <c r="H25" s="55">
        <f>H10+H13+H19+H22</f>
        <v>4912</v>
      </c>
      <c r="I25" s="97"/>
    </row>
    <row r="26" spans="1:9" ht="15.75" x14ac:dyDescent="0.25">
      <c r="A26" s="98" t="s">
        <v>14</v>
      </c>
      <c r="B26" s="99"/>
      <c r="C26" s="81"/>
      <c r="D26" s="82"/>
      <c r="E26" s="82"/>
      <c r="F26" s="54"/>
      <c r="G26" s="19"/>
      <c r="H26" s="56">
        <f>H11+H14+H20+H23</f>
        <v>1321</v>
      </c>
    </row>
    <row r="27" spans="1:9" ht="15.75" x14ac:dyDescent="0.25">
      <c r="A27" s="98" t="s">
        <v>33</v>
      </c>
      <c r="B27" s="100">
        <v>3.35</v>
      </c>
      <c r="C27" s="81" t="s">
        <v>18</v>
      </c>
      <c r="D27" s="82"/>
      <c r="E27" s="82"/>
      <c r="F27" s="54"/>
      <c r="G27" s="19"/>
      <c r="H27" s="56">
        <f>H25*B27</f>
        <v>16455.2</v>
      </c>
    </row>
    <row r="28" spans="1:9" ht="15.75" x14ac:dyDescent="0.25">
      <c r="A28" s="98" t="s">
        <v>15</v>
      </c>
      <c r="B28" s="100">
        <v>1.1399999999999999</v>
      </c>
      <c r="C28" s="81" t="s">
        <v>18</v>
      </c>
      <c r="D28" s="82"/>
      <c r="E28" s="82"/>
      <c r="F28" s="54"/>
      <c r="G28" s="19"/>
      <c r="H28" s="56">
        <f>H26*B28</f>
        <v>1505.9399999999998</v>
      </c>
    </row>
    <row r="29" spans="1:9" ht="15.75" x14ac:dyDescent="0.25">
      <c r="A29" s="98" t="s">
        <v>16</v>
      </c>
      <c r="B29" s="99"/>
      <c r="C29" s="81"/>
      <c r="D29" s="82"/>
      <c r="E29" s="82"/>
      <c r="F29" s="54"/>
      <c r="G29" s="19"/>
      <c r="H29" s="56">
        <f>H27+H28</f>
        <v>17961.14</v>
      </c>
    </row>
    <row r="30" spans="1:9" ht="31.5" x14ac:dyDescent="0.25">
      <c r="A30" s="98" t="s">
        <v>17</v>
      </c>
      <c r="B30" s="99" t="s">
        <v>54</v>
      </c>
      <c r="C30" s="81" t="s">
        <v>19</v>
      </c>
      <c r="D30" s="82"/>
      <c r="E30" s="82"/>
      <c r="F30" s="54"/>
      <c r="G30" s="19"/>
      <c r="H30" s="57">
        <f>H29/B30</f>
        <v>1.7276639541370884</v>
      </c>
    </row>
    <row r="31" spans="1:9" ht="31.5" x14ac:dyDescent="0.25">
      <c r="A31" s="98" t="s">
        <v>20</v>
      </c>
      <c r="B31" s="99"/>
      <c r="C31" s="81"/>
      <c r="D31" s="82"/>
      <c r="E31" s="82"/>
      <c r="F31" s="54"/>
      <c r="G31" s="19"/>
      <c r="H31" s="65">
        <f>H25/B30</f>
        <v>0.47248032935110901</v>
      </c>
    </row>
    <row r="32" spans="1:9" ht="32.25" thickBot="1" x14ac:dyDescent="0.3">
      <c r="A32" s="101" t="s">
        <v>21</v>
      </c>
      <c r="B32" s="102"/>
      <c r="C32" s="103"/>
      <c r="D32" s="104"/>
      <c r="E32" s="104"/>
      <c r="F32" s="66"/>
      <c r="G32" s="73"/>
      <c r="H32" s="67">
        <f>H26/B30</f>
        <v>0.12706565860602911</v>
      </c>
    </row>
    <row r="33" spans="1:8" x14ac:dyDescent="0.25">
      <c r="A33" s="105"/>
      <c r="B33" s="106"/>
      <c r="C33" s="107"/>
      <c r="D33" s="108"/>
      <c r="E33" s="108"/>
      <c r="F33" s="58"/>
      <c r="G33" s="74"/>
      <c r="H33" s="58"/>
    </row>
    <row r="34" spans="1:8" x14ac:dyDescent="0.25">
      <c r="A34" s="109"/>
      <c r="B34" s="110"/>
      <c r="C34" s="111"/>
      <c r="D34" s="112"/>
      <c r="E34" s="112"/>
      <c r="F34" s="59"/>
      <c r="G34" s="75"/>
      <c r="H34" s="59"/>
    </row>
  </sheetData>
  <mergeCells count="9">
    <mergeCell ref="A2:H3"/>
    <mergeCell ref="G7:G8"/>
    <mergeCell ref="H7:H8"/>
    <mergeCell ref="A5:A8"/>
    <mergeCell ref="B5:B8"/>
    <mergeCell ref="C5:C8"/>
    <mergeCell ref="D5:D8"/>
    <mergeCell ref="E5:E8"/>
    <mergeCell ref="F7:F8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Я13</vt:lpstr>
      <vt:lpstr>Я13а</vt:lpstr>
      <vt:lpstr>б-р 60П 12</vt:lpstr>
      <vt:lpstr>Я 13 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Астионова</dc:creator>
  <cp:lastModifiedBy>Елена Астионова</cp:lastModifiedBy>
  <cp:lastPrinted>2014-10-13T16:08:09Z</cp:lastPrinted>
  <dcterms:created xsi:type="dcterms:W3CDTF">2014-02-13T08:12:49Z</dcterms:created>
  <dcterms:modified xsi:type="dcterms:W3CDTF">2014-10-13T16:12:01Z</dcterms:modified>
</cp:coreProperties>
</file>