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5" firstSheet="0" activeTab="4"/>
  </bookViews>
  <sheets>
    <sheet name="Я13" sheetId="1" state="visible" r:id="rId2"/>
    <sheet name="Я13а" sheetId="2" state="visible" r:id="rId3"/>
    <sheet name="б-р 60П 12" sheetId="3" state="visible" r:id="rId4"/>
    <sheet name="Я 13 Б" sheetId="4" state="visible" r:id="rId5"/>
    <sheet name="б-р 60П 14А" sheetId="5" state="visible" r:id="rId6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<sst xmlns="http://schemas.openxmlformats.org/spreadsheetml/2006/main" count="353" uniqueCount="71">
  <si>
    <t>Отчет по электроэнергии МОП ул. Ялагина дом 13</t>
  </si>
  <si>
    <t>Объект электроснабжения МОП</t>
  </si>
  <si>
    <t>№ 
счетчика</t>
  </si>
  <si>
    <t>Тариф</t>
  </si>
  <si>
    <t>Тип
ТУ</t>
  </si>
  <si>
    <t>Коэф</t>
  </si>
  <si>
    <t>Показания на дату</t>
  </si>
  <si>
    <t>Итого за месяц</t>
  </si>
  <si>
    <t>квт.ч</t>
  </si>
  <si>
    <t>ВРУ 1 АВР (лифты)</t>
  </si>
  <si>
    <t>Т1+Т2</t>
  </si>
  <si>
    <t>150/5</t>
  </si>
  <si>
    <t>Т1 день</t>
  </si>
  <si>
    <t>Т2 ночь</t>
  </si>
  <si>
    <t>ВРУ 1 РУ 1.3. (освещение)</t>
  </si>
  <si>
    <t>ВРУ 2 АВР (лифты)</t>
  </si>
  <si>
    <t>ВРУ 2 РУ 2.3. (освещение)</t>
  </si>
  <si>
    <t>ВРУ 3 АВР (лифты)</t>
  </si>
  <si>
    <t>ВРУ 3 РУ 3.3. (освещение)</t>
  </si>
  <si>
    <t>ИТП 1</t>
  </si>
  <si>
    <t>16843381-13</t>
  </si>
  <si>
    <t>ИТП 2</t>
  </si>
  <si>
    <t>18441105-14</t>
  </si>
  <si>
    <t>ИТП 3</t>
  </si>
  <si>
    <t>16846759-13</t>
  </si>
  <si>
    <t>ИТП 4</t>
  </si>
  <si>
    <t>18441110-14</t>
  </si>
  <si>
    <t>ИТП 5</t>
  </si>
  <si>
    <t>16806110-13</t>
  </si>
  <si>
    <t>ИТП 6</t>
  </si>
  <si>
    <t>18379212-14</t>
  </si>
  <si>
    <t>Итого Т1=Т2, квт/ч</t>
  </si>
  <si>
    <t>Итого Т1, квт/ч</t>
  </si>
  <si>
    <t>Итого Т2, квт/ч</t>
  </si>
  <si>
    <t>Итого Т1, руб.</t>
  </si>
  <si>
    <t>руб.</t>
  </si>
  <si>
    <t>Итого Т2, руб.</t>
  </si>
  <si>
    <t>Итого, руб</t>
  </si>
  <si>
    <t>Сумма на 1 кв м, руб.</t>
  </si>
  <si>
    <t>25277,02</t>
  </si>
  <si>
    <t>кв м</t>
  </si>
  <si>
    <t>Кол-во кв/ч  Т1 на 1 кв м</t>
  </si>
  <si>
    <t>Кол-во кв/ч  Т2 на 1 кв м</t>
  </si>
  <si>
    <t>Отчет по электроэнергии МОП ул. Ялагина дом 13 А</t>
  </si>
  <si>
    <t>ВРУ 1 ШУ 1 (освещение)</t>
  </si>
  <si>
    <t>ИТП</t>
  </si>
  <si>
    <t>08235155-11</t>
  </si>
  <si>
    <t>ВРУ 2  ШУ1 (освещение)</t>
  </si>
  <si>
    <t>9902,8</t>
  </si>
  <si>
    <t>Отчет по электроэнергии МОП бульвар 60-летия Победы дом 12</t>
  </si>
  <si>
    <t>ВРУ 1 АВР (лифты, ИТП)</t>
  </si>
  <si>
    <t>100/5</t>
  </si>
  <si>
    <t>ВРУ 1  (освещение)</t>
  </si>
  <si>
    <t>ВРУ 1 (освещение)</t>
  </si>
  <si>
    <t>в т.ч.  ИТП</t>
  </si>
  <si>
    <t>ВРУ 2   (освещение)</t>
  </si>
  <si>
    <t>ВРУ 2  (освещение)</t>
  </si>
  <si>
    <t>ВРУ 2 (освещение)</t>
  </si>
  <si>
    <t>9435,5</t>
  </si>
  <si>
    <t>Отчет по электроэнергии МОП ул. Ялагина дом 13 Б</t>
  </si>
  <si>
    <t>11192098-12</t>
  </si>
  <si>
    <t>10396,2</t>
  </si>
  <si>
    <t>Отчет по электроэнергии МОП бульвар 60-летия Победы дом 14А</t>
  </si>
  <si>
    <t>АВР 1 (лифт груз.)</t>
  </si>
  <si>
    <t>22032903-15</t>
  </si>
  <si>
    <t>АВР 2 (лифт пасс., ИТП, домофон, узел связи, компьютер в консьержной))</t>
  </si>
  <si>
    <t>22032706-15</t>
  </si>
  <si>
    <t>75/5</t>
  </si>
  <si>
    <t>ОДН   (освещение)</t>
  </si>
  <si>
    <t>22029850-15</t>
  </si>
  <si>
    <t>8179,4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</si>
</sst>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* #,##0.00,&quot;    &quot;;\-* #,##0.00,&quot;    &quot;;* \-#&quot;     &quot;;@\ "/>
    <numFmt numFmtId="166" formatCode="@"/>
    <numFmt numFmtId="167" formatCode="* #,##0,&quot;    &quot;;\-* #,##0,&quot;    &quot;;* \-#&quot;     &quot;;@\ "/>
    <numFmt numFmtId="168" formatCode="DD/MM/YYYY"/>
    <numFmt numFmtId="169" formatCode="#,##0"/>
    <numFmt numFmtId="170" formatCode="#,##0.00"/>
    <numFmt numFmtId="171" formatCode="#,##0.0"/>
  </numFmts>
  <fonts count="11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2"/>
      <name val="Times New Roman"/>
      <family val="1"/>
      <charset val="204"/>
    </font>
    <font>
      <b val="true"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 val="true"/>
      <sz val="12"/>
      <color rgb="FF000000"/>
      <name val="Times New Roman"/>
      <family val="1"/>
      <charset val="204"/>
    </font>
    <font>
      <sz val="11"/>
      <name val="Calibri"/>
      <family val="2"/>
      <charset val="204"/>
    </font>
    <font>
      <sz val="14"/>
      <name val="Times New Roman"/>
      <family val="1"/>
      <charset val="204"/>
    </font>
    <font>
      <b val="true"/>
      <sz val="12"/>
      <color rgb="FFFFFFFF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7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15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6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4" fillId="0" borderId="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5" fillId="0" borderId="2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5" fillId="0" borderId="2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5" fillId="0" borderId="2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5" fillId="0" borderId="2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left" vertical="center" textRotation="0" wrapText="true" indent="1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5" fillId="0" borderId="2" xfId="15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left" vertical="center" textRotation="0" wrapText="true" indent="1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4" fillId="0" borderId="2" xfId="15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9" fontId="4" fillId="0" borderId="2" xfId="15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9" fontId="5" fillId="0" borderId="2" xfId="15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3" xfId="0" applyFont="true" applyBorder="true" applyAlignment="true" applyProtection="false">
      <alignment horizontal="left" vertical="center" textRotation="0" wrapText="true" indent="1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4" fillId="0" borderId="3" xfId="15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9" fontId="4" fillId="0" borderId="3" xfId="15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9" fontId="4" fillId="0" borderId="2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4" fillId="0" borderId="2" xfId="1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9" fontId="5" fillId="0" borderId="2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5" fillId="0" borderId="2" xfId="1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4" fillId="0" borderId="2" xfId="15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5" fillId="0" borderId="4" xfId="0" applyFont="true" applyBorder="true" applyAlignment="true" applyProtection="false">
      <alignment horizontal="left" vertical="center" textRotation="0" wrapText="true" indent="1" shrinkToFit="false"/>
      <protection locked="true" hidden="false"/>
    </xf>
    <xf numFmtId="164" fontId="6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6" fillId="0" borderId="5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4" fillId="0" borderId="5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7" fillId="0" borderId="6" xfId="1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7" fillId="0" borderId="4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6" fontId="7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7" fillId="0" borderId="5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5" fillId="0" borderId="5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7" fillId="0" borderId="6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7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6" fontId="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7" fillId="0" borderId="2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7" fillId="0" borderId="8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7" fillId="0" borderId="2" xfId="1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70" fontId="7" fillId="0" borderId="8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9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6" fontId="0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0" fillId="0" borderId="1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8" fillId="0" borderId="1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7" fillId="0" borderId="11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5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8" fillId="0" borderId="5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2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8" fillId="0" borderId="2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9" fontId="4" fillId="0" borderId="3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4" fillId="0" borderId="3" xfId="1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5" fillId="0" borderId="12" xfId="0" applyFont="true" applyBorder="true" applyAlignment="true" applyProtection="false">
      <alignment horizontal="left" vertical="center" textRotation="0" wrapText="true" indent="1" shrinkToFit="false"/>
      <protection locked="true" hidden="false"/>
    </xf>
    <xf numFmtId="164" fontId="7" fillId="0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5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7" fillId="0" borderId="13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5" fillId="0" borderId="13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5" fillId="0" borderId="14" xfId="1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9" fontId="5" fillId="0" borderId="6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5" fillId="0" borderId="8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7" fillId="0" borderId="2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5" fillId="0" borderId="2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5" fillId="0" borderId="8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0" fillId="0" borderId="1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8" fillId="0" borderId="1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5" fillId="0" borderId="11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1" fontId="7" fillId="0" borderId="13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1" fontId="5" fillId="0" borderId="13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1" fontId="7" fillId="0" borderId="5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1" fontId="5" fillId="0" borderId="5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1" fontId="7" fillId="0" borderId="2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1" fontId="5" fillId="0" borderId="2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1" fontId="0" fillId="0" borderId="1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1" fontId="8" fillId="0" borderId="1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4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6" fontId="5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7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6" fontId="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5" fillId="0" borderId="2" xfId="1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9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6" fontId="8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8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8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1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1" fontId="7" fillId="0" borderId="13" xfId="1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1" fontId="10" fillId="0" borderId="13" xfId="1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7" fillId="0" borderId="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7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1" fontId="7" fillId="0" borderId="5" xfId="1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1" fontId="5" fillId="0" borderId="5" xfId="1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9" fontId="5" fillId="0" borderId="6" xfId="1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7" fillId="0" borderId="7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7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1" fontId="7" fillId="0" borderId="2" xfId="1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1" fontId="5" fillId="0" borderId="2" xfId="1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9" fontId="5" fillId="0" borderId="8" xfId="1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0" fontId="7" fillId="0" borderId="2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0" fontId="5" fillId="0" borderId="8" xfId="1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7" fillId="0" borderId="9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0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1" fontId="0" fillId="0" borderId="10" xfId="1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1" fontId="8" fillId="0" borderId="10" xfId="1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0" fontId="5" fillId="0" borderId="11" xfId="1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6" fontId="0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0" fillId="0" borderId="5" xfId="1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7" fontId="8" fillId="0" borderId="5" xfId="1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6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0" fillId="0" borderId="2" xfId="1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7" fontId="8" fillId="0" borderId="2" xfId="15" applyFont="true" applyBorder="true" applyAlignment="true" applyProtection="true">
      <alignment horizontal="general" vertical="center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I55"/>
  <sheetViews>
    <sheetView windowProtection="false" showFormulas="false" showGridLines="true" showRowColHeaders="true" showZeros="true" rightToLeft="false" tabSelected="false" showOutlineSymbols="true" defaultGridColor="true" view="normal" topLeftCell="A27" colorId="64" zoomScale="90" zoomScaleNormal="90" zoomScalePageLayoutView="100" workbookViewId="0">
      <selection pane="topLeft" activeCell="H50" activeCellId="0" sqref="H50"/>
    </sheetView>
  </sheetViews>
  <sheetFormatPr defaultRowHeight="13.8"/>
  <cols>
    <col collapsed="false" hidden="false" max="1" min="1" style="1" width="25.6734693877551"/>
    <col collapsed="false" hidden="false" max="2" min="2" style="2" width="20.0510204081633"/>
    <col collapsed="false" hidden="false" max="3" min="3" style="2" width="15.6479591836735"/>
    <col collapsed="false" hidden="false" max="5" min="4" style="3" width="11.734693877551"/>
    <col collapsed="false" hidden="false" max="8" min="6" style="4" width="14.4285714285714"/>
    <col collapsed="false" hidden="false" max="9" min="9" style="3" width="19.1938775510204"/>
    <col collapsed="false" hidden="false" max="1025" min="10" style="3" width="11.734693877551"/>
  </cols>
  <sheetData>
    <row r="1" customFormat="false" ht="15" hidden="false" customHeight="false" outlineLevel="0" collapsed="false">
      <c r="A1" s="5"/>
      <c r="B1" s="6"/>
      <c r="C1" s="7"/>
      <c r="D1" s="8"/>
      <c r="E1" s="8"/>
      <c r="F1" s="9"/>
      <c r="G1" s="9"/>
      <c r="H1" s="9"/>
      <c r="I1" s="0"/>
    </row>
    <row r="2" customFormat="false" ht="13.8" hidden="false" customHeight="false" outlineLevel="0" collapsed="false">
      <c r="A2" s="10" t="s">
        <v>0</v>
      </c>
      <c r="B2" s="10"/>
      <c r="C2" s="10"/>
      <c r="D2" s="10"/>
      <c r="E2" s="10"/>
      <c r="F2" s="10"/>
      <c r="G2" s="10"/>
      <c r="H2" s="10"/>
      <c r="I2" s="0"/>
    </row>
    <row r="3" customFormat="false" ht="13.8" hidden="false" customHeight="false" outlineLevel="0" collapsed="false">
      <c r="A3" s="10"/>
      <c r="B3" s="10"/>
      <c r="C3" s="10"/>
      <c r="D3" s="10"/>
      <c r="E3" s="10"/>
      <c r="F3" s="10"/>
      <c r="G3" s="10"/>
      <c r="H3" s="10"/>
      <c r="I3" s="0"/>
    </row>
    <row r="4" customFormat="false" ht="15" hidden="false" customHeight="false" outlineLevel="0" collapsed="false">
      <c r="A4" s="5"/>
      <c r="B4" s="6"/>
      <c r="C4" s="7"/>
      <c r="D4" s="8"/>
      <c r="E4" s="8"/>
      <c r="F4" s="9"/>
      <c r="G4" s="9"/>
      <c r="H4" s="9"/>
      <c r="I4" s="0"/>
    </row>
    <row r="5" customFormat="false" ht="31.5" hidden="false" customHeight="true" outlineLevel="0" collapsed="false">
      <c r="A5" s="11" t="s">
        <v>1</v>
      </c>
      <c r="B5" s="12" t="s">
        <v>2</v>
      </c>
      <c r="C5" s="13" t="s">
        <v>3</v>
      </c>
      <c r="D5" s="12" t="s">
        <v>4</v>
      </c>
      <c r="E5" s="13" t="s">
        <v>5</v>
      </c>
      <c r="F5" s="14" t="s">
        <v>6</v>
      </c>
      <c r="G5" s="14" t="s">
        <v>6</v>
      </c>
      <c r="H5" s="14" t="s">
        <v>7</v>
      </c>
      <c r="I5" s="0"/>
    </row>
    <row r="6" customFormat="false" ht="0.75" hidden="false" customHeight="true" outlineLevel="0" collapsed="false">
      <c r="A6" s="11"/>
      <c r="B6" s="12"/>
      <c r="C6" s="13"/>
      <c r="D6" s="12"/>
      <c r="E6" s="12"/>
      <c r="F6" s="15"/>
      <c r="G6" s="15"/>
      <c r="H6" s="15"/>
      <c r="I6" s="0"/>
    </row>
    <row r="7" customFormat="false" ht="15" hidden="false" customHeight="true" outlineLevel="0" collapsed="false">
      <c r="A7" s="11"/>
      <c r="B7" s="12"/>
      <c r="C7" s="13"/>
      <c r="D7" s="12"/>
      <c r="E7" s="12"/>
      <c r="F7" s="16" t="n">
        <v>42478</v>
      </c>
      <c r="G7" s="16" t="n">
        <v>42508</v>
      </c>
      <c r="H7" s="17" t="s">
        <v>8</v>
      </c>
      <c r="I7" s="0"/>
    </row>
    <row r="8" customFormat="false" ht="42" hidden="false" customHeight="true" outlineLevel="0" collapsed="false">
      <c r="A8" s="11"/>
      <c r="B8" s="12"/>
      <c r="C8" s="13"/>
      <c r="D8" s="12"/>
      <c r="E8" s="12"/>
      <c r="F8" s="16"/>
      <c r="G8" s="16"/>
      <c r="H8" s="17"/>
      <c r="I8" s="0"/>
    </row>
    <row r="9" customFormat="false" ht="15.75" hidden="false" customHeight="false" outlineLevel="0" collapsed="false">
      <c r="A9" s="18" t="s">
        <v>9</v>
      </c>
      <c r="B9" s="19" t="n">
        <v>9911319</v>
      </c>
      <c r="C9" s="20" t="s">
        <v>10</v>
      </c>
      <c r="D9" s="21" t="s">
        <v>11</v>
      </c>
      <c r="E9" s="22" t="n">
        <v>30</v>
      </c>
      <c r="F9" s="23" t="n">
        <f aca="false">F11+F10</f>
        <v>3558</v>
      </c>
      <c r="G9" s="23" t="n">
        <f aca="false">G11+G10</f>
        <v>3627</v>
      </c>
      <c r="H9" s="23" t="n">
        <f aca="false">(G9-F9)*E9</f>
        <v>2070</v>
      </c>
      <c r="I9" s="0"/>
    </row>
    <row r="10" customFormat="false" ht="15.75" hidden="false" customHeight="false" outlineLevel="0" collapsed="false">
      <c r="A10" s="24" t="s">
        <v>9</v>
      </c>
      <c r="B10" s="25" t="n">
        <v>9911319</v>
      </c>
      <c r="C10" s="26" t="s">
        <v>12</v>
      </c>
      <c r="D10" s="21" t="s">
        <v>11</v>
      </c>
      <c r="E10" s="22" t="n">
        <v>30</v>
      </c>
      <c r="F10" s="27" t="n">
        <v>2605</v>
      </c>
      <c r="G10" s="27" t="n">
        <v>2656</v>
      </c>
      <c r="H10" s="28" t="n">
        <f aca="false">(G10-F10)*E10</f>
        <v>1530</v>
      </c>
      <c r="I10" s="0"/>
    </row>
    <row r="11" customFormat="false" ht="15.75" hidden="false" customHeight="false" outlineLevel="0" collapsed="false">
      <c r="A11" s="24" t="s">
        <v>9</v>
      </c>
      <c r="B11" s="25" t="n">
        <v>9911319</v>
      </c>
      <c r="C11" s="26" t="s">
        <v>13</v>
      </c>
      <c r="D11" s="21" t="s">
        <v>11</v>
      </c>
      <c r="E11" s="22" t="n">
        <v>30</v>
      </c>
      <c r="F11" s="27" t="n">
        <v>953</v>
      </c>
      <c r="G11" s="27" t="n">
        <v>971</v>
      </c>
      <c r="H11" s="28" t="n">
        <f aca="false">(G11-F11)*E11</f>
        <v>540</v>
      </c>
      <c r="I11" s="0"/>
    </row>
    <row r="12" customFormat="false" ht="30" hidden="false" customHeight="false" outlineLevel="0" collapsed="false">
      <c r="A12" s="18" t="s">
        <v>14</v>
      </c>
      <c r="B12" s="13" t="n">
        <v>8230963</v>
      </c>
      <c r="C12" s="20" t="s">
        <v>10</v>
      </c>
      <c r="D12" s="21"/>
      <c r="E12" s="22" t="n">
        <v>1</v>
      </c>
      <c r="F12" s="23" t="n">
        <f aca="false">F13+F14</f>
        <v>83292</v>
      </c>
      <c r="G12" s="23" t="n">
        <f aca="false">G13+G14</f>
        <v>85127</v>
      </c>
      <c r="H12" s="29" t="n">
        <f aca="false">(G12-F12)*E12</f>
        <v>1835</v>
      </c>
      <c r="I12" s="0"/>
    </row>
    <row r="13" customFormat="false" ht="30" hidden="false" customHeight="false" outlineLevel="0" collapsed="false">
      <c r="A13" s="24" t="s">
        <v>14</v>
      </c>
      <c r="B13" s="30" t="n">
        <v>8230963</v>
      </c>
      <c r="C13" s="26" t="s">
        <v>12</v>
      </c>
      <c r="D13" s="31"/>
      <c r="E13" s="32" t="n">
        <v>1</v>
      </c>
      <c r="F13" s="27" t="n">
        <v>54440</v>
      </c>
      <c r="G13" s="27" t="n">
        <v>55633</v>
      </c>
      <c r="H13" s="28" t="n">
        <f aca="false">(G13-F13)*E13</f>
        <v>1193</v>
      </c>
      <c r="I13" s="0"/>
    </row>
    <row r="14" customFormat="false" ht="30" hidden="false" customHeight="false" outlineLevel="0" collapsed="false">
      <c r="A14" s="24" t="s">
        <v>14</v>
      </c>
      <c r="B14" s="30" t="n">
        <v>8230963</v>
      </c>
      <c r="C14" s="26" t="s">
        <v>13</v>
      </c>
      <c r="D14" s="31"/>
      <c r="E14" s="32" t="n">
        <v>1</v>
      </c>
      <c r="F14" s="27" t="n">
        <v>28852</v>
      </c>
      <c r="G14" s="27" t="n">
        <v>29494</v>
      </c>
      <c r="H14" s="28" t="n">
        <f aca="false">(G14-F14)*E14</f>
        <v>642</v>
      </c>
      <c r="I14" s="0"/>
    </row>
    <row r="15" customFormat="false" ht="15.75" hidden="false" customHeight="false" outlineLevel="0" collapsed="false">
      <c r="A15" s="18" t="s">
        <v>15</v>
      </c>
      <c r="B15" s="19" t="n">
        <v>9335782</v>
      </c>
      <c r="C15" s="20" t="s">
        <v>10</v>
      </c>
      <c r="D15" s="21" t="s">
        <v>11</v>
      </c>
      <c r="E15" s="22" t="n">
        <v>30</v>
      </c>
      <c r="F15" s="23" t="n">
        <f aca="false">F16+F17</f>
        <v>5697</v>
      </c>
      <c r="G15" s="23" t="n">
        <f aca="false">G16+G17</f>
        <v>5828</v>
      </c>
      <c r="H15" s="29" t="n">
        <f aca="false">(G15-F15)*E15</f>
        <v>3930</v>
      </c>
      <c r="I15" s="0"/>
    </row>
    <row r="16" customFormat="false" ht="15.75" hidden="false" customHeight="false" outlineLevel="0" collapsed="false">
      <c r="A16" s="24" t="s">
        <v>15</v>
      </c>
      <c r="B16" s="25" t="n">
        <v>9335782</v>
      </c>
      <c r="C16" s="26" t="s">
        <v>12</v>
      </c>
      <c r="D16" s="21" t="s">
        <v>11</v>
      </c>
      <c r="E16" s="22" t="n">
        <v>30</v>
      </c>
      <c r="F16" s="27" t="n">
        <v>4181</v>
      </c>
      <c r="G16" s="27" t="n">
        <v>4279</v>
      </c>
      <c r="H16" s="28" t="n">
        <f aca="false">(G16-F16)*E16</f>
        <v>2940</v>
      </c>
      <c r="I16" s="0"/>
    </row>
    <row r="17" customFormat="false" ht="15.75" hidden="false" customHeight="false" outlineLevel="0" collapsed="false">
      <c r="A17" s="24" t="s">
        <v>15</v>
      </c>
      <c r="B17" s="25" t="n">
        <v>9335782</v>
      </c>
      <c r="C17" s="26" t="s">
        <v>13</v>
      </c>
      <c r="D17" s="21" t="s">
        <v>11</v>
      </c>
      <c r="E17" s="22" t="n">
        <v>30</v>
      </c>
      <c r="F17" s="27" t="n">
        <v>1516</v>
      </c>
      <c r="G17" s="27" t="n">
        <v>1549</v>
      </c>
      <c r="H17" s="28" t="n">
        <f aca="false">(G17-F17)*E17</f>
        <v>990</v>
      </c>
      <c r="I17" s="0"/>
    </row>
    <row r="18" customFormat="false" ht="30" hidden="false" customHeight="false" outlineLevel="0" collapsed="false">
      <c r="A18" s="18" t="s">
        <v>16</v>
      </c>
      <c r="B18" s="19" t="n">
        <v>8233542</v>
      </c>
      <c r="C18" s="20" t="s">
        <v>10</v>
      </c>
      <c r="D18" s="21"/>
      <c r="E18" s="22" t="n">
        <v>1</v>
      </c>
      <c r="F18" s="23" t="n">
        <f aca="false">F19+F20</f>
        <v>133974</v>
      </c>
      <c r="G18" s="23" t="n">
        <f aca="false">G19+G20</f>
        <v>136275</v>
      </c>
      <c r="H18" s="29" t="n">
        <f aca="false">(G18-F18)*E18</f>
        <v>2301</v>
      </c>
      <c r="I18" s="0"/>
    </row>
    <row r="19" customFormat="false" ht="30" hidden="false" customHeight="false" outlineLevel="0" collapsed="false">
      <c r="A19" s="24" t="s">
        <v>16</v>
      </c>
      <c r="B19" s="25" t="n">
        <v>8233542</v>
      </c>
      <c r="C19" s="26" t="s">
        <v>12</v>
      </c>
      <c r="D19" s="31"/>
      <c r="E19" s="32" t="n">
        <v>1</v>
      </c>
      <c r="F19" s="27" t="n">
        <v>87913</v>
      </c>
      <c r="G19" s="27" t="n">
        <v>89414</v>
      </c>
      <c r="H19" s="28" t="n">
        <f aca="false">(G19-F19)*E19</f>
        <v>1501</v>
      </c>
      <c r="I19" s="0"/>
    </row>
    <row r="20" customFormat="false" ht="30" hidden="false" customHeight="false" outlineLevel="0" collapsed="false">
      <c r="A20" s="24" t="s">
        <v>16</v>
      </c>
      <c r="B20" s="25" t="n">
        <v>8233542</v>
      </c>
      <c r="C20" s="26" t="s">
        <v>13</v>
      </c>
      <c r="D20" s="31"/>
      <c r="E20" s="32" t="n">
        <v>1</v>
      </c>
      <c r="F20" s="27" t="n">
        <v>46061</v>
      </c>
      <c r="G20" s="27" t="n">
        <v>46861</v>
      </c>
      <c r="H20" s="28" t="n">
        <f aca="false">(G20-F20)*E20</f>
        <v>800</v>
      </c>
      <c r="I20" s="0"/>
    </row>
    <row r="21" customFormat="false" ht="15.75" hidden="false" customHeight="false" outlineLevel="0" collapsed="false">
      <c r="A21" s="18" t="s">
        <v>17</v>
      </c>
      <c r="B21" s="19" t="n">
        <v>9335776</v>
      </c>
      <c r="C21" s="20" t="s">
        <v>10</v>
      </c>
      <c r="D21" s="21" t="s">
        <v>11</v>
      </c>
      <c r="E21" s="22" t="n">
        <v>30</v>
      </c>
      <c r="F21" s="23" t="n">
        <f aca="false">F22+F23</f>
        <v>4666</v>
      </c>
      <c r="G21" s="23" t="n">
        <f aca="false">G22+G23</f>
        <v>4765</v>
      </c>
      <c r="H21" s="29" t="n">
        <f aca="false">(G21-F21)*E21</f>
        <v>2970</v>
      </c>
      <c r="I21" s="0"/>
    </row>
    <row r="22" customFormat="false" ht="15.75" hidden="false" customHeight="false" outlineLevel="0" collapsed="false">
      <c r="A22" s="24" t="s">
        <v>17</v>
      </c>
      <c r="B22" s="25" t="n">
        <v>9335776</v>
      </c>
      <c r="C22" s="26" t="s">
        <v>12</v>
      </c>
      <c r="D22" s="21" t="s">
        <v>11</v>
      </c>
      <c r="E22" s="22" t="n">
        <v>30</v>
      </c>
      <c r="F22" s="27" t="n">
        <v>3429</v>
      </c>
      <c r="G22" s="27" t="n">
        <v>3503</v>
      </c>
      <c r="H22" s="28" t="n">
        <f aca="false">(G22-F22)*E22</f>
        <v>2220</v>
      </c>
      <c r="I22" s="0"/>
    </row>
    <row r="23" customFormat="false" ht="15.75" hidden="false" customHeight="false" outlineLevel="0" collapsed="false">
      <c r="A23" s="24" t="s">
        <v>17</v>
      </c>
      <c r="B23" s="25" t="n">
        <v>9335776</v>
      </c>
      <c r="C23" s="26" t="s">
        <v>13</v>
      </c>
      <c r="D23" s="21" t="s">
        <v>11</v>
      </c>
      <c r="E23" s="22" t="n">
        <v>30</v>
      </c>
      <c r="F23" s="27" t="n">
        <v>1237</v>
      </c>
      <c r="G23" s="27" t="n">
        <v>1262</v>
      </c>
      <c r="H23" s="28" t="n">
        <f aca="false">(G23-F23)*E23</f>
        <v>750</v>
      </c>
      <c r="I23" s="0"/>
    </row>
    <row r="24" customFormat="false" ht="30" hidden="false" customHeight="false" outlineLevel="0" collapsed="false">
      <c r="A24" s="18" t="s">
        <v>18</v>
      </c>
      <c r="B24" s="13" t="n">
        <v>8233521</v>
      </c>
      <c r="C24" s="20" t="s">
        <v>10</v>
      </c>
      <c r="D24" s="22"/>
      <c r="E24" s="22" t="n">
        <v>1</v>
      </c>
      <c r="F24" s="23" t="n">
        <f aca="false">F25+F26</f>
        <v>130819</v>
      </c>
      <c r="G24" s="23" t="n">
        <f aca="false">G25+G26</f>
        <v>133562</v>
      </c>
      <c r="H24" s="29" t="n">
        <f aca="false">(G24-F24)*E24</f>
        <v>2743</v>
      </c>
      <c r="I24" s="0"/>
    </row>
    <row r="25" customFormat="false" ht="30" hidden="false" customHeight="false" outlineLevel="0" collapsed="false">
      <c r="A25" s="24" t="s">
        <v>18</v>
      </c>
      <c r="B25" s="30" t="n">
        <v>8233521</v>
      </c>
      <c r="C25" s="26" t="s">
        <v>12</v>
      </c>
      <c r="D25" s="32"/>
      <c r="E25" s="32" t="n">
        <v>1</v>
      </c>
      <c r="F25" s="27" t="n">
        <v>85905</v>
      </c>
      <c r="G25" s="27" t="n">
        <v>87697</v>
      </c>
      <c r="H25" s="28" t="n">
        <f aca="false">(G25-F25)*E25</f>
        <v>1792</v>
      </c>
      <c r="I25" s="0"/>
    </row>
    <row r="26" customFormat="false" ht="30" hidden="false" customHeight="false" outlineLevel="0" collapsed="false">
      <c r="A26" s="33" t="s">
        <v>18</v>
      </c>
      <c r="B26" s="34" t="n">
        <v>8233521</v>
      </c>
      <c r="C26" s="35" t="s">
        <v>13</v>
      </c>
      <c r="D26" s="36"/>
      <c r="E26" s="36" t="n">
        <v>1</v>
      </c>
      <c r="F26" s="37" t="n">
        <v>44914</v>
      </c>
      <c r="G26" s="37" t="n">
        <v>45865</v>
      </c>
      <c r="H26" s="38" t="n">
        <f aca="false">(G26-F26)*E26</f>
        <v>951</v>
      </c>
      <c r="I26" s="0"/>
    </row>
    <row r="27" customFormat="false" ht="15.75" hidden="false" customHeight="false" outlineLevel="0" collapsed="false">
      <c r="A27" s="18" t="s">
        <v>19</v>
      </c>
      <c r="B27" s="13" t="s">
        <v>20</v>
      </c>
      <c r="C27" s="20" t="s">
        <v>10</v>
      </c>
      <c r="D27" s="32"/>
      <c r="E27" s="32" t="n">
        <v>1</v>
      </c>
      <c r="F27" s="23" t="n">
        <f aca="false">F28+F29</f>
        <v>9006</v>
      </c>
      <c r="G27" s="23" t="n">
        <f aca="false">G28+G29</f>
        <v>9329</v>
      </c>
      <c r="H27" s="29" t="n">
        <f aca="false">G27-F27</f>
        <v>323</v>
      </c>
      <c r="I27" s="0"/>
    </row>
    <row r="28" customFormat="false" ht="15.75" hidden="false" customHeight="false" outlineLevel="0" collapsed="false">
      <c r="A28" s="24" t="s">
        <v>19</v>
      </c>
      <c r="B28" s="30" t="s">
        <v>20</v>
      </c>
      <c r="C28" s="26" t="s">
        <v>12</v>
      </c>
      <c r="D28" s="32"/>
      <c r="E28" s="32" t="n">
        <v>1</v>
      </c>
      <c r="F28" s="27" t="n">
        <v>5979</v>
      </c>
      <c r="G28" s="27" t="n">
        <v>6195</v>
      </c>
      <c r="H28" s="28" t="n">
        <f aca="false">G28-F28</f>
        <v>216</v>
      </c>
      <c r="I28" s="0"/>
    </row>
    <row r="29" customFormat="false" ht="15.75" hidden="false" customHeight="false" outlineLevel="0" collapsed="false">
      <c r="A29" s="24" t="s">
        <v>19</v>
      </c>
      <c r="B29" s="30" t="s">
        <v>20</v>
      </c>
      <c r="C29" s="35" t="s">
        <v>13</v>
      </c>
      <c r="D29" s="32"/>
      <c r="E29" s="32" t="n">
        <v>1</v>
      </c>
      <c r="F29" s="27" t="n">
        <v>3027</v>
      </c>
      <c r="G29" s="27" t="n">
        <v>3134</v>
      </c>
      <c r="H29" s="28" t="n">
        <f aca="false">G29-F29</f>
        <v>107</v>
      </c>
      <c r="I29" s="0"/>
    </row>
    <row r="30" customFormat="false" ht="15.75" hidden="false" customHeight="false" outlineLevel="0" collapsed="false">
      <c r="A30" s="18" t="s">
        <v>21</v>
      </c>
      <c r="B30" s="30" t="s">
        <v>22</v>
      </c>
      <c r="C30" s="20" t="s">
        <v>10</v>
      </c>
      <c r="D30" s="32"/>
      <c r="E30" s="36" t="n">
        <v>1</v>
      </c>
      <c r="F30" s="23" t="n">
        <f aca="false">F31+F32</f>
        <v>3363</v>
      </c>
      <c r="G30" s="23" t="n">
        <f aca="false">G31+G32</f>
        <v>3496</v>
      </c>
      <c r="H30" s="29" t="n">
        <f aca="false">G30-F30</f>
        <v>133</v>
      </c>
      <c r="I30" s="0"/>
    </row>
    <row r="31" customFormat="false" ht="15.75" hidden="false" customHeight="false" outlineLevel="0" collapsed="false">
      <c r="A31" s="24" t="s">
        <v>21</v>
      </c>
      <c r="B31" s="30" t="s">
        <v>22</v>
      </c>
      <c r="C31" s="26" t="s">
        <v>12</v>
      </c>
      <c r="D31" s="32"/>
      <c r="E31" s="32" t="n">
        <v>1</v>
      </c>
      <c r="F31" s="39" t="n">
        <v>2235</v>
      </c>
      <c r="G31" s="39" t="n">
        <v>2323</v>
      </c>
      <c r="H31" s="40" t="n">
        <f aca="false">G31-F31</f>
        <v>88</v>
      </c>
      <c r="I31" s="0"/>
    </row>
    <row r="32" customFormat="false" ht="15.75" hidden="false" customHeight="false" outlineLevel="0" collapsed="false">
      <c r="A32" s="24" t="s">
        <v>21</v>
      </c>
      <c r="B32" s="30" t="s">
        <v>22</v>
      </c>
      <c r="C32" s="35" t="s">
        <v>13</v>
      </c>
      <c r="D32" s="32"/>
      <c r="E32" s="32" t="n">
        <v>1</v>
      </c>
      <c r="F32" s="39" t="n">
        <v>1128</v>
      </c>
      <c r="G32" s="39" t="n">
        <v>1173</v>
      </c>
      <c r="H32" s="40" t="n">
        <f aca="false">G32-F32</f>
        <v>45</v>
      </c>
      <c r="I32" s="0"/>
    </row>
    <row r="33" customFormat="false" ht="15.75" hidden="false" customHeight="false" outlineLevel="0" collapsed="false">
      <c r="A33" s="18" t="s">
        <v>23</v>
      </c>
      <c r="B33" s="13" t="s">
        <v>24</v>
      </c>
      <c r="C33" s="20" t="s">
        <v>10</v>
      </c>
      <c r="D33" s="32"/>
      <c r="E33" s="32" t="n">
        <v>1</v>
      </c>
      <c r="F33" s="41" t="n">
        <f aca="false">F34+F35</f>
        <v>24436</v>
      </c>
      <c r="G33" s="41" t="n">
        <f aca="false">G34+G35</f>
        <v>25285</v>
      </c>
      <c r="H33" s="42" t="n">
        <f aca="false">G33-F33</f>
        <v>849</v>
      </c>
      <c r="I33" s="0"/>
    </row>
    <row r="34" customFormat="false" ht="15.75" hidden="false" customHeight="false" outlineLevel="0" collapsed="false">
      <c r="A34" s="24" t="s">
        <v>23</v>
      </c>
      <c r="B34" s="30" t="s">
        <v>24</v>
      </c>
      <c r="C34" s="26" t="s">
        <v>12</v>
      </c>
      <c r="D34" s="32"/>
      <c r="E34" s="36" t="n">
        <v>1</v>
      </c>
      <c r="F34" s="39" t="n">
        <v>16267</v>
      </c>
      <c r="G34" s="39" t="n">
        <v>16827</v>
      </c>
      <c r="H34" s="40" t="n">
        <f aca="false">G34-F34</f>
        <v>560</v>
      </c>
      <c r="I34" s="0"/>
    </row>
    <row r="35" customFormat="false" ht="15.75" hidden="false" customHeight="false" outlineLevel="0" collapsed="false">
      <c r="A35" s="24" t="s">
        <v>23</v>
      </c>
      <c r="B35" s="30" t="s">
        <v>24</v>
      </c>
      <c r="C35" s="35" t="s">
        <v>13</v>
      </c>
      <c r="D35" s="32"/>
      <c r="E35" s="32" t="n">
        <v>1</v>
      </c>
      <c r="F35" s="39" t="n">
        <v>8169</v>
      </c>
      <c r="G35" s="39" t="n">
        <v>8458</v>
      </c>
      <c r="H35" s="40" t="n">
        <f aca="false">G35-F35</f>
        <v>289</v>
      </c>
      <c r="I35" s="0"/>
    </row>
    <row r="36" customFormat="false" ht="15.75" hidden="false" customHeight="false" outlineLevel="0" collapsed="false">
      <c r="A36" s="18" t="s">
        <v>25</v>
      </c>
      <c r="B36" s="30" t="s">
        <v>26</v>
      </c>
      <c r="C36" s="20" t="s">
        <v>10</v>
      </c>
      <c r="D36" s="32"/>
      <c r="E36" s="32" t="n">
        <v>1</v>
      </c>
      <c r="F36" s="41" t="n">
        <f aca="false">F37+F38</f>
        <v>3997</v>
      </c>
      <c r="G36" s="41" t="n">
        <f aca="false">G37+G38</f>
        <v>4148</v>
      </c>
      <c r="H36" s="42" t="n">
        <f aca="false">G36-F36</f>
        <v>151</v>
      </c>
      <c r="I36" s="0"/>
    </row>
    <row r="37" customFormat="false" ht="15.75" hidden="false" customHeight="false" outlineLevel="0" collapsed="false">
      <c r="A37" s="24" t="s">
        <v>25</v>
      </c>
      <c r="B37" s="30" t="s">
        <v>26</v>
      </c>
      <c r="C37" s="26" t="s">
        <v>12</v>
      </c>
      <c r="D37" s="32"/>
      <c r="E37" s="32" t="n">
        <v>1</v>
      </c>
      <c r="F37" s="39" t="n">
        <v>2662</v>
      </c>
      <c r="G37" s="39" t="n">
        <v>2762</v>
      </c>
      <c r="H37" s="40" t="n">
        <f aca="false">G37-F37</f>
        <v>100</v>
      </c>
      <c r="I37" s="0"/>
    </row>
    <row r="38" customFormat="false" ht="15.75" hidden="false" customHeight="false" outlineLevel="0" collapsed="false">
      <c r="A38" s="24" t="s">
        <v>25</v>
      </c>
      <c r="B38" s="30" t="s">
        <v>26</v>
      </c>
      <c r="C38" s="35" t="s">
        <v>13</v>
      </c>
      <c r="D38" s="32"/>
      <c r="E38" s="36" t="n">
        <v>1</v>
      </c>
      <c r="F38" s="39" t="n">
        <v>1335</v>
      </c>
      <c r="G38" s="39" t="n">
        <v>1386</v>
      </c>
      <c r="H38" s="40" t="n">
        <f aca="false">G38-F38</f>
        <v>51</v>
      </c>
      <c r="I38" s="0"/>
    </row>
    <row r="39" customFormat="false" ht="15.75" hidden="false" customHeight="false" outlineLevel="0" collapsed="false">
      <c r="A39" s="18" t="s">
        <v>27</v>
      </c>
      <c r="B39" s="30" t="s">
        <v>28</v>
      </c>
      <c r="C39" s="20" t="s">
        <v>10</v>
      </c>
      <c r="D39" s="32"/>
      <c r="E39" s="32" t="n">
        <v>1</v>
      </c>
      <c r="F39" s="41" t="n">
        <f aca="false">F40+F41</f>
        <v>24584</v>
      </c>
      <c r="G39" s="41" t="n">
        <f aca="false">G40+G41</f>
        <v>25422</v>
      </c>
      <c r="H39" s="42" t="n">
        <f aca="false">G39-F39</f>
        <v>838</v>
      </c>
      <c r="I39" s="0"/>
    </row>
    <row r="40" customFormat="false" ht="15.75" hidden="false" customHeight="false" outlineLevel="0" collapsed="false">
      <c r="A40" s="24" t="s">
        <v>27</v>
      </c>
      <c r="B40" s="30" t="s">
        <v>28</v>
      </c>
      <c r="C40" s="26" t="s">
        <v>12</v>
      </c>
      <c r="D40" s="32"/>
      <c r="E40" s="32" t="n">
        <v>1</v>
      </c>
      <c r="F40" s="39" t="n">
        <v>16381</v>
      </c>
      <c r="G40" s="39" t="n">
        <v>16935</v>
      </c>
      <c r="H40" s="40" t="n">
        <f aca="false">G40-F40</f>
        <v>554</v>
      </c>
      <c r="I40" s="0"/>
    </row>
    <row r="41" customFormat="false" ht="15.75" hidden="false" customHeight="false" outlineLevel="0" collapsed="false">
      <c r="A41" s="24" t="s">
        <v>27</v>
      </c>
      <c r="B41" s="30" t="s">
        <v>28</v>
      </c>
      <c r="C41" s="35" t="s">
        <v>13</v>
      </c>
      <c r="D41" s="32"/>
      <c r="E41" s="32" t="n">
        <v>1</v>
      </c>
      <c r="F41" s="39" t="n">
        <v>8203</v>
      </c>
      <c r="G41" s="39" t="n">
        <v>8487</v>
      </c>
      <c r="H41" s="40" t="n">
        <f aca="false">G41-F41</f>
        <v>284</v>
      </c>
      <c r="I41" s="0"/>
    </row>
    <row r="42" customFormat="false" ht="15.75" hidden="false" customHeight="false" outlineLevel="0" collapsed="false">
      <c r="A42" s="18" t="s">
        <v>29</v>
      </c>
      <c r="B42" s="30" t="s">
        <v>30</v>
      </c>
      <c r="C42" s="20" t="s">
        <v>10</v>
      </c>
      <c r="D42" s="32"/>
      <c r="E42" s="36" t="n">
        <v>1</v>
      </c>
      <c r="F42" s="41" t="n">
        <f aca="false">F43+F44</f>
        <v>3803</v>
      </c>
      <c r="G42" s="41" t="n">
        <f aca="false">G43+G44</f>
        <v>3947</v>
      </c>
      <c r="H42" s="42" t="n">
        <f aca="false">G42-F42</f>
        <v>144</v>
      </c>
      <c r="I42" s="0"/>
    </row>
    <row r="43" customFormat="false" ht="15.75" hidden="false" customHeight="false" outlineLevel="0" collapsed="false">
      <c r="A43" s="24" t="s">
        <v>29</v>
      </c>
      <c r="B43" s="30" t="s">
        <v>30</v>
      </c>
      <c r="C43" s="26" t="s">
        <v>12</v>
      </c>
      <c r="D43" s="32"/>
      <c r="E43" s="32" t="n">
        <v>1</v>
      </c>
      <c r="F43" s="39" t="n">
        <v>2533</v>
      </c>
      <c r="G43" s="39" t="n">
        <v>2628</v>
      </c>
      <c r="H43" s="40" t="n">
        <f aca="false">G43-F43</f>
        <v>95</v>
      </c>
      <c r="I43" s="0"/>
    </row>
    <row r="44" customFormat="false" ht="15.75" hidden="false" customHeight="false" outlineLevel="0" collapsed="false">
      <c r="A44" s="43" t="s">
        <v>29</v>
      </c>
      <c r="B44" s="30" t="s">
        <v>30</v>
      </c>
      <c r="C44" s="35" t="s">
        <v>13</v>
      </c>
      <c r="D44" s="32"/>
      <c r="E44" s="32" t="n">
        <v>1</v>
      </c>
      <c r="F44" s="39" t="n">
        <v>1270</v>
      </c>
      <c r="G44" s="39" t="n">
        <v>1319</v>
      </c>
      <c r="H44" s="40" t="n">
        <f aca="false">G44-F44</f>
        <v>49</v>
      </c>
      <c r="I44" s="0"/>
    </row>
    <row r="45" customFormat="false" ht="30" hidden="false" customHeight="false" outlineLevel="0" collapsed="false">
      <c r="A45" s="44" t="s">
        <v>31</v>
      </c>
      <c r="B45" s="45"/>
      <c r="C45" s="26"/>
      <c r="D45" s="46"/>
      <c r="E45" s="46"/>
      <c r="F45" s="47"/>
      <c r="G45" s="48"/>
      <c r="H45" s="49" t="n">
        <f aca="false">H9+H12+H15+H18+H21+H24+H27+H30+H33+H36+H39+H42</f>
        <v>18287</v>
      </c>
      <c r="I45" s="0"/>
    </row>
    <row r="46" customFormat="false" ht="15.75" hidden="false" customHeight="false" outlineLevel="0" collapsed="false">
      <c r="A46" s="50" t="s">
        <v>32</v>
      </c>
      <c r="B46" s="51"/>
      <c r="C46" s="52"/>
      <c r="D46" s="53"/>
      <c r="E46" s="53"/>
      <c r="F46" s="54"/>
      <c r="G46" s="55"/>
      <c r="H46" s="56" t="n">
        <f aca="false">H10+H13+H16+H19+H22+H25+H28+H31+H34+H37+H40+H43</f>
        <v>12789</v>
      </c>
      <c r="I46" s="57"/>
    </row>
    <row r="47" customFormat="false" ht="15.75" hidden="false" customHeight="false" outlineLevel="0" collapsed="false">
      <c r="A47" s="58" t="s">
        <v>33</v>
      </c>
      <c r="B47" s="59"/>
      <c r="C47" s="60"/>
      <c r="D47" s="61"/>
      <c r="E47" s="61"/>
      <c r="F47" s="62"/>
      <c r="G47" s="41"/>
      <c r="H47" s="63" t="n">
        <f aca="false">H11+H14+H17+H20+H23+H26+H29+H32+H35+H38+H41+H44</f>
        <v>5498</v>
      </c>
    </row>
    <row r="48" customFormat="false" ht="15.75" hidden="false" customHeight="false" outlineLevel="0" collapsed="false">
      <c r="A48" s="58" t="s">
        <v>34</v>
      </c>
      <c r="B48" s="64" t="n">
        <v>3.69</v>
      </c>
      <c r="C48" s="60" t="s">
        <v>35</v>
      </c>
      <c r="D48" s="61"/>
      <c r="E48" s="61"/>
      <c r="F48" s="62"/>
      <c r="G48" s="41"/>
      <c r="H48" s="65" t="n">
        <f aca="false">H46*B48</f>
        <v>47191.41</v>
      </c>
    </row>
    <row r="49" customFormat="false" ht="15.75" hidden="false" customHeight="false" outlineLevel="0" collapsed="false">
      <c r="A49" s="58" t="s">
        <v>36</v>
      </c>
      <c r="B49" s="64" t="n">
        <v>1.25</v>
      </c>
      <c r="C49" s="60" t="s">
        <v>35</v>
      </c>
      <c r="D49" s="61"/>
      <c r="E49" s="61"/>
      <c r="F49" s="62"/>
      <c r="G49" s="41"/>
      <c r="H49" s="65" t="n">
        <f aca="false">H47*B49</f>
        <v>6872.5</v>
      </c>
    </row>
    <row r="50" customFormat="false" ht="15.75" hidden="false" customHeight="false" outlineLevel="0" collapsed="false">
      <c r="A50" s="58" t="s">
        <v>37</v>
      </c>
      <c r="B50" s="59"/>
      <c r="C50" s="60"/>
      <c r="D50" s="61"/>
      <c r="E50" s="61"/>
      <c r="F50" s="62"/>
      <c r="G50" s="41"/>
      <c r="H50" s="65" t="n">
        <f aca="false">H48+H49</f>
        <v>54063.91</v>
      </c>
    </row>
    <row r="51" customFormat="false" ht="30" hidden="false" customHeight="false" outlineLevel="0" collapsed="false">
      <c r="A51" s="58" t="s">
        <v>38</v>
      </c>
      <c r="B51" s="59" t="s">
        <v>39</v>
      </c>
      <c r="C51" s="60" t="s">
        <v>40</v>
      </c>
      <c r="D51" s="61"/>
      <c r="E51" s="61"/>
      <c r="F51" s="62"/>
      <c r="G51" s="41"/>
      <c r="H51" s="65" t="n">
        <f aca="false">H50/B51</f>
        <v>2.13885616263309</v>
      </c>
    </row>
    <row r="52" customFormat="false" ht="30" hidden="false" customHeight="false" outlineLevel="0" collapsed="false">
      <c r="A52" s="58" t="s">
        <v>41</v>
      </c>
      <c r="B52" s="59"/>
      <c r="C52" s="60"/>
      <c r="D52" s="61"/>
      <c r="E52" s="61"/>
      <c r="F52" s="62"/>
      <c r="G52" s="41"/>
      <c r="H52" s="65" t="n">
        <f aca="false">H46/B51</f>
        <v>0.505953629027472</v>
      </c>
    </row>
    <row r="53" customFormat="false" ht="30" hidden="false" customHeight="false" outlineLevel="0" collapsed="false">
      <c r="A53" s="66" t="s">
        <v>42</v>
      </c>
      <c r="B53" s="67"/>
      <c r="C53" s="68"/>
      <c r="D53" s="69"/>
      <c r="E53" s="69"/>
      <c r="F53" s="70"/>
      <c r="G53" s="71"/>
      <c r="H53" s="72" t="n">
        <f aca="false">H47/B51</f>
        <v>0.217509817217378</v>
      </c>
    </row>
    <row r="54" customFormat="false" ht="13.8" hidden="false" customHeight="false" outlineLevel="0" collapsed="false">
      <c r="A54" s="73"/>
      <c r="B54" s="74"/>
      <c r="C54" s="75"/>
      <c r="D54" s="76"/>
      <c r="E54" s="76"/>
      <c r="F54" s="77"/>
      <c r="G54" s="78"/>
      <c r="H54" s="77"/>
    </row>
    <row r="55" customFormat="false" ht="13.8" hidden="false" customHeight="false" outlineLevel="0" collapsed="false">
      <c r="A55" s="79"/>
      <c r="B55" s="80"/>
      <c r="C55" s="81"/>
      <c r="D55" s="82"/>
      <c r="E55" s="82"/>
      <c r="F55" s="83"/>
      <c r="G55" s="84"/>
      <c r="H55" s="83"/>
    </row>
  </sheetData>
  <mergeCells count="9">
    <mergeCell ref="A2:H3"/>
    <mergeCell ref="A5:A8"/>
    <mergeCell ref="B5:B8"/>
    <mergeCell ref="C5:C8"/>
    <mergeCell ref="D5:D8"/>
    <mergeCell ref="E5:E8"/>
    <mergeCell ref="F7:F8"/>
    <mergeCell ref="G7:G8"/>
    <mergeCell ref="H7:H8"/>
  </mergeCells>
  <printOptions headings="false" gridLines="false" gridLinesSet="true" horizontalCentered="false" verticalCentered="false"/>
  <pageMargins left="0.708333333333333" right="0.708333333333333" top="0.747916666666667" bottom="0.747916666666667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I34"/>
  <sheetViews>
    <sheetView windowProtection="false" showFormulas="false" showGridLines="true" showRowColHeaders="true" showZeros="true" rightToLeft="false" tabSelected="false" showOutlineSymbols="true" defaultGridColor="true" view="normal" topLeftCell="A10" colorId="64" zoomScale="90" zoomScaleNormal="90" zoomScalePageLayoutView="100" workbookViewId="0">
      <selection pane="topLeft" activeCell="G24" activeCellId="0" sqref="G24"/>
    </sheetView>
  </sheetViews>
  <sheetFormatPr defaultRowHeight="13.8"/>
  <cols>
    <col collapsed="false" hidden="false" max="1" min="1" style="1" width="25.6734693877551"/>
    <col collapsed="false" hidden="false" max="2" min="2" style="2" width="20.0510204081633"/>
    <col collapsed="false" hidden="false" max="3" min="3" style="2" width="15.6479591836735"/>
    <col collapsed="false" hidden="false" max="5" min="4" style="3" width="11.734693877551"/>
    <col collapsed="false" hidden="false" max="7" min="6" style="4" width="12.9591836734694"/>
    <col collapsed="false" hidden="false" max="8" min="8" style="4" width="13.6989795918367"/>
    <col collapsed="false" hidden="false" max="9" min="9" style="3" width="19.1938775510204"/>
    <col collapsed="false" hidden="false" max="1025" min="10" style="3" width="11.734693877551"/>
  </cols>
  <sheetData>
    <row r="1" customFormat="false" ht="15" hidden="false" customHeight="false" outlineLevel="0" collapsed="false">
      <c r="A1" s="5"/>
      <c r="B1" s="6"/>
      <c r="C1" s="7"/>
      <c r="D1" s="8"/>
      <c r="E1" s="8"/>
      <c r="F1" s="9"/>
      <c r="G1" s="9"/>
      <c r="H1" s="9"/>
      <c r="I1" s="0"/>
    </row>
    <row r="2" customFormat="false" ht="13.8" hidden="false" customHeight="false" outlineLevel="0" collapsed="false">
      <c r="A2" s="10" t="s">
        <v>43</v>
      </c>
      <c r="B2" s="10"/>
      <c r="C2" s="10"/>
      <c r="D2" s="10"/>
      <c r="E2" s="10"/>
      <c r="F2" s="10"/>
      <c r="G2" s="10"/>
      <c r="H2" s="10"/>
      <c r="I2" s="0"/>
    </row>
    <row r="3" customFormat="false" ht="13.8" hidden="false" customHeight="false" outlineLevel="0" collapsed="false">
      <c r="A3" s="10"/>
      <c r="B3" s="10"/>
      <c r="C3" s="10"/>
      <c r="D3" s="10"/>
      <c r="E3" s="10"/>
      <c r="F3" s="10"/>
      <c r="G3" s="10"/>
      <c r="H3" s="10"/>
      <c r="I3" s="0"/>
    </row>
    <row r="4" customFormat="false" ht="15" hidden="false" customHeight="false" outlineLevel="0" collapsed="false">
      <c r="A4" s="5"/>
      <c r="B4" s="6"/>
      <c r="C4" s="7"/>
      <c r="D4" s="8"/>
      <c r="E4" s="8"/>
      <c r="F4" s="9"/>
      <c r="G4" s="9"/>
      <c r="H4" s="9"/>
      <c r="I4" s="0"/>
    </row>
    <row r="5" customFormat="false" ht="30" hidden="false" customHeight="true" outlineLevel="0" collapsed="false">
      <c r="A5" s="11" t="s">
        <v>1</v>
      </c>
      <c r="B5" s="12" t="s">
        <v>2</v>
      </c>
      <c r="C5" s="13" t="s">
        <v>3</v>
      </c>
      <c r="D5" s="12" t="s">
        <v>4</v>
      </c>
      <c r="E5" s="13" t="s">
        <v>5</v>
      </c>
      <c r="F5" s="14" t="s">
        <v>6</v>
      </c>
      <c r="G5" s="14" t="s">
        <v>6</v>
      </c>
      <c r="H5" s="14" t="s">
        <v>7</v>
      </c>
      <c r="I5" s="0"/>
    </row>
    <row r="6" customFormat="false" ht="0.75" hidden="false" customHeight="true" outlineLevel="0" collapsed="false">
      <c r="A6" s="11"/>
      <c r="B6" s="12"/>
      <c r="C6" s="13"/>
      <c r="D6" s="12"/>
      <c r="E6" s="12"/>
      <c r="F6" s="15"/>
      <c r="G6" s="15"/>
      <c r="H6" s="15"/>
      <c r="I6" s="0"/>
    </row>
    <row r="7" customFormat="false" ht="15" hidden="false" customHeight="true" outlineLevel="0" collapsed="false">
      <c r="A7" s="11"/>
      <c r="B7" s="12"/>
      <c r="C7" s="13"/>
      <c r="D7" s="12"/>
      <c r="E7" s="12"/>
      <c r="F7" s="16" t="n">
        <v>42478</v>
      </c>
      <c r="G7" s="16" t="n">
        <v>42508</v>
      </c>
      <c r="H7" s="17" t="s">
        <v>8</v>
      </c>
      <c r="I7" s="0"/>
    </row>
    <row r="8" customFormat="false" ht="42" hidden="false" customHeight="true" outlineLevel="0" collapsed="false">
      <c r="A8" s="11"/>
      <c r="B8" s="12"/>
      <c r="C8" s="13"/>
      <c r="D8" s="12"/>
      <c r="E8" s="12"/>
      <c r="F8" s="16"/>
      <c r="G8" s="16"/>
      <c r="H8" s="17"/>
      <c r="I8" s="0"/>
    </row>
    <row r="9" customFormat="false" ht="15.75" hidden="false" customHeight="false" outlineLevel="0" collapsed="false">
      <c r="A9" s="18" t="s">
        <v>9</v>
      </c>
      <c r="B9" s="19" t="n">
        <v>9336028</v>
      </c>
      <c r="C9" s="20" t="s">
        <v>10</v>
      </c>
      <c r="D9" s="21" t="s">
        <v>11</v>
      </c>
      <c r="E9" s="22" t="n">
        <v>30</v>
      </c>
      <c r="F9" s="23" t="n">
        <f aca="false">F11+F10</f>
        <v>2764</v>
      </c>
      <c r="G9" s="23" t="n">
        <f aca="false">G11+G10</f>
        <v>2820</v>
      </c>
      <c r="H9" s="23" t="n">
        <f aca="false">(G9-F9)*E9</f>
        <v>1680</v>
      </c>
      <c r="I9" s="0"/>
    </row>
    <row r="10" customFormat="false" ht="15.75" hidden="false" customHeight="false" outlineLevel="0" collapsed="false">
      <c r="A10" s="24" t="s">
        <v>9</v>
      </c>
      <c r="B10" s="25" t="n">
        <v>9336028</v>
      </c>
      <c r="C10" s="26" t="s">
        <v>12</v>
      </c>
      <c r="D10" s="21" t="s">
        <v>11</v>
      </c>
      <c r="E10" s="22" t="n">
        <v>30</v>
      </c>
      <c r="F10" s="27" t="n">
        <v>1934</v>
      </c>
      <c r="G10" s="27" t="n">
        <v>1974</v>
      </c>
      <c r="H10" s="28" t="n">
        <f aca="false">(G10-F10)*E10</f>
        <v>1200</v>
      </c>
      <c r="I10" s="0"/>
    </row>
    <row r="11" customFormat="false" ht="17.35" hidden="false" customHeight="false" outlineLevel="0" collapsed="false">
      <c r="A11" s="24" t="s">
        <v>9</v>
      </c>
      <c r="B11" s="85" t="n">
        <v>9336028</v>
      </c>
      <c r="C11" s="26" t="s">
        <v>13</v>
      </c>
      <c r="D11" s="21" t="s">
        <v>11</v>
      </c>
      <c r="E11" s="22" t="n">
        <v>30</v>
      </c>
      <c r="F11" s="27" t="n">
        <v>830</v>
      </c>
      <c r="G11" s="27" t="n">
        <v>846</v>
      </c>
      <c r="H11" s="28" t="n">
        <f aca="false">(G11-F11)*E11</f>
        <v>480</v>
      </c>
      <c r="I11" s="0"/>
    </row>
    <row r="12" customFormat="false" ht="30" hidden="false" customHeight="false" outlineLevel="0" collapsed="false">
      <c r="A12" s="18" t="s">
        <v>44</v>
      </c>
      <c r="B12" s="13" t="n">
        <v>8247432</v>
      </c>
      <c r="C12" s="20" t="s">
        <v>10</v>
      </c>
      <c r="D12" s="21"/>
      <c r="E12" s="22" t="n">
        <v>1</v>
      </c>
      <c r="F12" s="23" t="n">
        <f aca="false">F13+F14</f>
        <v>35257</v>
      </c>
      <c r="G12" s="23" t="n">
        <f aca="false">G13+G14</f>
        <v>35492</v>
      </c>
      <c r="H12" s="29" t="n">
        <f aca="false">(G12-F12)*E12</f>
        <v>235</v>
      </c>
      <c r="I12" s="0"/>
    </row>
    <row r="13" customFormat="false" ht="30" hidden="false" customHeight="false" outlineLevel="0" collapsed="false">
      <c r="A13" s="24" t="s">
        <v>44</v>
      </c>
      <c r="B13" s="30" t="n">
        <v>8247432</v>
      </c>
      <c r="C13" s="26" t="s">
        <v>12</v>
      </c>
      <c r="D13" s="31"/>
      <c r="E13" s="32" t="n">
        <v>1</v>
      </c>
      <c r="F13" s="27" t="n">
        <v>23722</v>
      </c>
      <c r="G13" s="27" t="n">
        <v>23864</v>
      </c>
      <c r="H13" s="28" t="n">
        <f aca="false">(G13-F13)*E13</f>
        <v>142</v>
      </c>
      <c r="I13" s="0"/>
    </row>
    <row r="14" customFormat="false" ht="30" hidden="false" customHeight="false" outlineLevel="0" collapsed="false">
      <c r="A14" s="24" t="s">
        <v>44</v>
      </c>
      <c r="B14" s="30" t="n">
        <v>8247432</v>
      </c>
      <c r="C14" s="26" t="s">
        <v>13</v>
      </c>
      <c r="D14" s="31"/>
      <c r="E14" s="32" t="n">
        <v>1</v>
      </c>
      <c r="F14" s="27" t="n">
        <v>11535</v>
      </c>
      <c r="G14" s="27" t="n">
        <v>11628</v>
      </c>
      <c r="H14" s="28" t="n">
        <f aca="false">(G14-F14)*E14</f>
        <v>93</v>
      </c>
      <c r="I14" s="0"/>
    </row>
    <row r="15" customFormat="false" ht="15.75" hidden="false" customHeight="false" outlineLevel="0" collapsed="false">
      <c r="A15" s="18" t="s">
        <v>45</v>
      </c>
      <c r="B15" s="19" t="s">
        <v>46</v>
      </c>
      <c r="C15" s="20" t="s">
        <v>10</v>
      </c>
      <c r="D15" s="21"/>
      <c r="E15" s="22" t="n">
        <v>1</v>
      </c>
      <c r="F15" s="23" t="n">
        <f aca="false">F16+F17</f>
        <v>48042</v>
      </c>
      <c r="G15" s="23" t="n">
        <f aca="false">G16+G17</f>
        <v>48853</v>
      </c>
      <c r="H15" s="29" t="n">
        <f aca="false">(G15-F15)*E15</f>
        <v>811</v>
      </c>
      <c r="I15" s="0"/>
    </row>
    <row r="16" customFormat="false" ht="15.75" hidden="false" customHeight="false" outlineLevel="0" collapsed="false">
      <c r="A16" s="24" t="s">
        <v>45</v>
      </c>
      <c r="B16" s="19" t="s">
        <v>46</v>
      </c>
      <c r="C16" s="26" t="s">
        <v>12</v>
      </c>
      <c r="D16" s="31"/>
      <c r="E16" s="32" t="n">
        <v>1</v>
      </c>
      <c r="F16" s="27" t="n">
        <v>32015</v>
      </c>
      <c r="G16" s="27" t="n">
        <v>32549</v>
      </c>
      <c r="H16" s="28" t="n">
        <f aca="false">(G16-F16)*E16</f>
        <v>534</v>
      </c>
      <c r="I16" s="0"/>
    </row>
    <row r="17" customFormat="false" ht="15.75" hidden="false" customHeight="false" outlineLevel="0" collapsed="false">
      <c r="A17" s="24" t="s">
        <v>45</v>
      </c>
      <c r="B17" s="19" t="s">
        <v>46</v>
      </c>
      <c r="C17" s="26" t="s">
        <v>13</v>
      </c>
      <c r="D17" s="31"/>
      <c r="E17" s="32" t="n">
        <v>1</v>
      </c>
      <c r="F17" s="27" t="n">
        <v>16027</v>
      </c>
      <c r="G17" s="27" t="n">
        <v>16304</v>
      </c>
      <c r="H17" s="28" t="n">
        <f aca="false">(G17-F17)*E17</f>
        <v>277</v>
      </c>
      <c r="I17" s="0"/>
    </row>
    <row r="18" customFormat="false" ht="15.75" hidden="false" customHeight="false" outlineLevel="0" collapsed="false">
      <c r="A18" s="18" t="s">
        <v>15</v>
      </c>
      <c r="B18" s="19" t="n">
        <v>9335588</v>
      </c>
      <c r="C18" s="20" t="s">
        <v>10</v>
      </c>
      <c r="D18" s="21" t="s">
        <v>11</v>
      </c>
      <c r="E18" s="22" t="n">
        <v>30</v>
      </c>
      <c r="F18" s="23" t="n">
        <f aca="false">F19+F20</f>
        <v>3213</v>
      </c>
      <c r="G18" s="23" t="n">
        <f aca="false">G19+G20</f>
        <v>3281</v>
      </c>
      <c r="H18" s="29" t="n">
        <f aca="false">(G18-F18)*E18</f>
        <v>2040</v>
      </c>
      <c r="I18" s="0"/>
    </row>
    <row r="19" customFormat="false" ht="15.75" hidden="false" customHeight="false" outlineLevel="0" collapsed="false">
      <c r="A19" s="24" t="s">
        <v>15</v>
      </c>
      <c r="B19" s="25" t="n">
        <v>9335588</v>
      </c>
      <c r="C19" s="26" t="s">
        <v>12</v>
      </c>
      <c r="D19" s="21" t="s">
        <v>11</v>
      </c>
      <c r="E19" s="22" t="n">
        <v>30</v>
      </c>
      <c r="F19" s="27" t="n">
        <v>2233</v>
      </c>
      <c r="G19" s="27" t="n">
        <v>2281</v>
      </c>
      <c r="H19" s="28" t="n">
        <f aca="false">(G19-F19)*E19</f>
        <v>1440</v>
      </c>
      <c r="I19" s="0"/>
    </row>
    <row r="20" customFormat="false" ht="15.75" hidden="false" customHeight="false" outlineLevel="0" collapsed="false">
      <c r="A20" s="24" t="s">
        <v>15</v>
      </c>
      <c r="B20" s="25" t="n">
        <v>9335588</v>
      </c>
      <c r="C20" s="26" t="s">
        <v>13</v>
      </c>
      <c r="D20" s="21" t="s">
        <v>11</v>
      </c>
      <c r="E20" s="22" t="n">
        <v>30</v>
      </c>
      <c r="F20" s="27" t="n">
        <v>980</v>
      </c>
      <c r="G20" s="27" t="n">
        <v>1000</v>
      </c>
      <c r="H20" s="28" t="n">
        <f aca="false">(G20-F20)*E20</f>
        <v>600</v>
      </c>
      <c r="I20" s="0"/>
    </row>
    <row r="21" customFormat="false" ht="30" hidden="false" customHeight="false" outlineLevel="0" collapsed="false">
      <c r="A21" s="18" t="s">
        <v>47</v>
      </c>
      <c r="B21" s="13" t="n">
        <v>8231350</v>
      </c>
      <c r="C21" s="20" t="s">
        <v>10</v>
      </c>
      <c r="D21" s="22"/>
      <c r="E21" s="22" t="n">
        <v>1</v>
      </c>
      <c r="F21" s="23" t="n">
        <f aca="false">F22+F23</f>
        <v>42247</v>
      </c>
      <c r="G21" s="23" t="n">
        <f aca="false">G22+G23</f>
        <v>42600</v>
      </c>
      <c r="H21" s="29" t="n">
        <f aca="false">(G21-F21)*E21</f>
        <v>353</v>
      </c>
      <c r="I21" s="0"/>
    </row>
    <row r="22" customFormat="false" ht="30" hidden="false" customHeight="false" outlineLevel="0" collapsed="false">
      <c r="A22" s="24" t="s">
        <v>47</v>
      </c>
      <c r="B22" s="30" t="n">
        <v>8231350</v>
      </c>
      <c r="C22" s="26" t="s">
        <v>12</v>
      </c>
      <c r="D22" s="32"/>
      <c r="E22" s="32" t="n">
        <v>1</v>
      </c>
      <c r="F22" s="27" t="n">
        <v>28707</v>
      </c>
      <c r="G22" s="27" t="n">
        <v>28957</v>
      </c>
      <c r="H22" s="28" t="n">
        <f aca="false">(G22-F22)*E22</f>
        <v>250</v>
      </c>
      <c r="I22" s="0"/>
    </row>
    <row r="23" customFormat="false" ht="30" hidden="false" customHeight="false" outlineLevel="0" collapsed="false">
      <c r="A23" s="33" t="s">
        <v>47</v>
      </c>
      <c r="B23" s="34" t="n">
        <v>8231350</v>
      </c>
      <c r="C23" s="35" t="s">
        <v>13</v>
      </c>
      <c r="D23" s="36"/>
      <c r="E23" s="36" t="n">
        <v>1</v>
      </c>
      <c r="F23" s="86" t="n">
        <v>13540</v>
      </c>
      <c r="G23" s="86" t="n">
        <v>13643</v>
      </c>
      <c r="H23" s="87" t="n">
        <f aca="false">(G23-F23)*E23</f>
        <v>103</v>
      </c>
      <c r="I23" s="0"/>
    </row>
    <row r="24" customFormat="false" ht="30" hidden="false" customHeight="false" outlineLevel="0" collapsed="false">
      <c r="A24" s="88" t="s">
        <v>31</v>
      </c>
      <c r="B24" s="89"/>
      <c r="C24" s="90"/>
      <c r="D24" s="91"/>
      <c r="E24" s="91"/>
      <c r="F24" s="92"/>
      <c r="G24" s="93"/>
      <c r="H24" s="94" t="n">
        <f aca="false">H9+H12+H15+H18+H21</f>
        <v>5119</v>
      </c>
      <c r="I24" s="0"/>
    </row>
    <row r="25" customFormat="false" ht="15.75" hidden="false" customHeight="false" outlineLevel="0" collapsed="false">
      <c r="A25" s="50" t="s">
        <v>32</v>
      </c>
      <c r="B25" s="51"/>
      <c r="C25" s="52"/>
      <c r="D25" s="53"/>
      <c r="E25" s="53"/>
      <c r="F25" s="54"/>
      <c r="G25" s="55"/>
      <c r="H25" s="95" t="n">
        <f aca="false">H10+H13+H16+H19+H22</f>
        <v>3566</v>
      </c>
      <c r="I25" s="57"/>
    </row>
    <row r="26" customFormat="false" ht="15.75" hidden="false" customHeight="false" outlineLevel="0" collapsed="false">
      <c r="A26" s="58" t="s">
        <v>33</v>
      </c>
      <c r="B26" s="59"/>
      <c r="C26" s="60"/>
      <c r="D26" s="61"/>
      <c r="E26" s="61"/>
      <c r="F26" s="62"/>
      <c r="G26" s="41"/>
      <c r="H26" s="96" t="n">
        <f aca="false">H11+H14+H17+H20+H23</f>
        <v>1553</v>
      </c>
    </row>
    <row r="27" customFormat="false" ht="15.75" hidden="false" customHeight="false" outlineLevel="0" collapsed="false">
      <c r="A27" s="58" t="s">
        <v>34</v>
      </c>
      <c r="B27" s="64" t="n">
        <v>3.69</v>
      </c>
      <c r="C27" s="60" t="s">
        <v>35</v>
      </c>
      <c r="D27" s="61"/>
      <c r="E27" s="61"/>
      <c r="F27" s="97"/>
      <c r="G27" s="98"/>
      <c r="H27" s="99" t="n">
        <f aca="false">H25*B27</f>
        <v>13158.54</v>
      </c>
    </row>
    <row r="28" customFormat="false" ht="15.75" hidden="false" customHeight="false" outlineLevel="0" collapsed="false">
      <c r="A28" s="58" t="s">
        <v>36</v>
      </c>
      <c r="B28" s="64" t="n">
        <v>1.25</v>
      </c>
      <c r="C28" s="60" t="s">
        <v>35</v>
      </c>
      <c r="D28" s="61"/>
      <c r="E28" s="61"/>
      <c r="F28" s="97"/>
      <c r="G28" s="98"/>
      <c r="H28" s="99" t="n">
        <f aca="false">H26*B28</f>
        <v>1941.25</v>
      </c>
    </row>
    <row r="29" customFormat="false" ht="15.75" hidden="false" customHeight="false" outlineLevel="0" collapsed="false">
      <c r="A29" s="58" t="s">
        <v>37</v>
      </c>
      <c r="B29" s="59"/>
      <c r="C29" s="60"/>
      <c r="D29" s="61"/>
      <c r="E29" s="61"/>
      <c r="F29" s="97"/>
      <c r="G29" s="98"/>
      <c r="H29" s="99" t="n">
        <f aca="false">H27+H28</f>
        <v>15099.79</v>
      </c>
    </row>
    <row r="30" customFormat="false" ht="30" hidden="false" customHeight="false" outlineLevel="0" collapsed="false">
      <c r="A30" s="58" t="s">
        <v>38</v>
      </c>
      <c r="B30" s="59" t="s">
        <v>48</v>
      </c>
      <c r="C30" s="60" t="s">
        <v>40</v>
      </c>
      <c r="D30" s="61"/>
      <c r="E30" s="61"/>
      <c r="F30" s="97"/>
      <c r="G30" s="98"/>
      <c r="H30" s="99" t="n">
        <f aca="false">H29/B30</f>
        <v>1.52480005654966</v>
      </c>
    </row>
    <row r="31" customFormat="false" ht="30" hidden="false" customHeight="false" outlineLevel="0" collapsed="false">
      <c r="A31" s="58" t="s">
        <v>41</v>
      </c>
      <c r="B31" s="59"/>
      <c r="C31" s="60"/>
      <c r="D31" s="61"/>
      <c r="E31" s="61"/>
      <c r="F31" s="97"/>
      <c r="G31" s="98"/>
      <c r="H31" s="99" t="n">
        <f aca="false">H25/B30</f>
        <v>0.36010017368825</v>
      </c>
    </row>
    <row r="32" customFormat="false" ht="30" hidden="false" customHeight="false" outlineLevel="0" collapsed="false">
      <c r="A32" s="66" t="s">
        <v>42</v>
      </c>
      <c r="B32" s="67"/>
      <c r="C32" s="68"/>
      <c r="D32" s="69"/>
      <c r="E32" s="69"/>
      <c r="F32" s="100"/>
      <c r="G32" s="101"/>
      <c r="H32" s="102" t="n">
        <f aca="false">H26/B30</f>
        <v>0.156824332512017</v>
      </c>
    </row>
    <row r="33" customFormat="false" ht="13.8" hidden="false" customHeight="false" outlineLevel="0" collapsed="false">
      <c r="A33" s="73"/>
      <c r="B33" s="74"/>
      <c r="C33" s="75"/>
      <c r="D33" s="76"/>
      <c r="E33" s="76"/>
      <c r="F33" s="77"/>
      <c r="G33" s="78"/>
      <c r="H33" s="78"/>
    </row>
    <row r="34" customFormat="false" ht="13.8" hidden="false" customHeight="false" outlineLevel="0" collapsed="false">
      <c r="A34" s="79"/>
      <c r="B34" s="80"/>
      <c r="C34" s="81"/>
      <c r="D34" s="82"/>
      <c r="E34" s="82"/>
      <c r="F34" s="83"/>
      <c r="G34" s="84"/>
      <c r="H34" s="84"/>
    </row>
  </sheetData>
  <mergeCells count="9">
    <mergeCell ref="A2:H3"/>
    <mergeCell ref="A5:A8"/>
    <mergeCell ref="B5:B8"/>
    <mergeCell ref="C5:C8"/>
    <mergeCell ref="D5:D8"/>
    <mergeCell ref="E5:E8"/>
    <mergeCell ref="F7:F8"/>
    <mergeCell ref="G7:G8"/>
    <mergeCell ref="H7:H8"/>
  </mergeCells>
  <printOptions headings="false" gridLines="false" gridLinesSet="true" horizontalCentered="false" verticalCentered="false"/>
  <pageMargins left="0.708333333333333" right="0.708333333333333" top="0.747916666666667" bottom="0.747916666666667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I34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G24" activeCellId="0" sqref="G24"/>
    </sheetView>
  </sheetViews>
  <sheetFormatPr defaultRowHeight="13.8"/>
  <cols>
    <col collapsed="false" hidden="false" max="1" min="1" style="1" width="25.6734693877551"/>
    <col collapsed="false" hidden="false" max="2" min="2" style="2" width="20.0510204081633"/>
    <col collapsed="false" hidden="false" max="3" min="3" style="2" width="15.6479591836735"/>
    <col collapsed="false" hidden="false" max="5" min="4" style="3" width="11.734693877551"/>
    <col collapsed="false" hidden="false" max="6" min="6" style="4" width="14.1836734693878"/>
    <col collapsed="false" hidden="false" max="8" min="7" style="4" width="13.3265306122449"/>
    <col collapsed="false" hidden="false" max="9" min="9" style="3" width="19.1938775510204"/>
    <col collapsed="false" hidden="false" max="1025" min="10" style="3" width="11.734693877551"/>
  </cols>
  <sheetData>
    <row r="1" customFormat="false" ht="15" hidden="false" customHeight="false" outlineLevel="0" collapsed="false">
      <c r="A1" s="5"/>
      <c r="B1" s="6"/>
      <c r="C1" s="7"/>
      <c r="D1" s="8"/>
      <c r="E1" s="8"/>
      <c r="F1" s="9"/>
      <c r="G1" s="9"/>
      <c r="H1" s="9"/>
      <c r="I1" s="0"/>
    </row>
    <row r="2" customFormat="false" ht="13.8" hidden="false" customHeight="false" outlineLevel="0" collapsed="false">
      <c r="A2" s="10" t="s">
        <v>49</v>
      </c>
      <c r="B2" s="10"/>
      <c r="C2" s="10"/>
      <c r="D2" s="10"/>
      <c r="E2" s="10"/>
      <c r="F2" s="10"/>
      <c r="G2" s="10"/>
      <c r="H2" s="10"/>
      <c r="I2" s="0"/>
    </row>
    <row r="3" customFormat="false" ht="13.8" hidden="false" customHeight="false" outlineLevel="0" collapsed="false">
      <c r="A3" s="10"/>
      <c r="B3" s="10"/>
      <c r="C3" s="10"/>
      <c r="D3" s="10"/>
      <c r="E3" s="10"/>
      <c r="F3" s="10"/>
      <c r="G3" s="10"/>
      <c r="H3" s="10"/>
      <c r="I3" s="0"/>
    </row>
    <row r="4" customFormat="false" ht="15" hidden="false" customHeight="false" outlineLevel="0" collapsed="false">
      <c r="A4" s="5"/>
      <c r="B4" s="6"/>
      <c r="C4" s="7"/>
      <c r="D4" s="8"/>
      <c r="E4" s="8"/>
      <c r="F4" s="9"/>
      <c r="G4" s="9"/>
      <c r="H4" s="9"/>
      <c r="I4" s="0"/>
    </row>
    <row r="5" customFormat="false" ht="30" hidden="false" customHeight="true" outlineLevel="0" collapsed="false">
      <c r="A5" s="11" t="s">
        <v>1</v>
      </c>
      <c r="B5" s="12" t="s">
        <v>2</v>
      </c>
      <c r="C5" s="13" t="s">
        <v>3</v>
      </c>
      <c r="D5" s="12" t="s">
        <v>4</v>
      </c>
      <c r="E5" s="13" t="s">
        <v>5</v>
      </c>
      <c r="F5" s="14" t="s">
        <v>6</v>
      </c>
      <c r="G5" s="14" t="s">
        <v>6</v>
      </c>
      <c r="H5" s="14" t="s">
        <v>7</v>
      </c>
      <c r="I5" s="0"/>
    </row>
    <row r="6" customFormat="false" ht="0.75" hidden="false" customHeight="true" outlineLevel="0" collapsed="false">
      <c r="A6" s="11"/>
      <c r="B6" s="12"/>
      <c r="C6" s="13"/>
      <c r="D6" s="12"/>
      <c r="E6" s="12"/>
      <c r="F6" s="15"/>
      <c r="G6" s="15"/>
      <c r="H6" s="15"/>
      <c r="I6" s="0"/>
    </row>
    <row r="7" customFormat="false" ht="15" hidden="false" customHeight="true" outlineLevel="0" collapsed="false">
      <c r="A7" s="11"/>
      <c r="B7" s="12"/>
      <c r="C7" s="13"/>
      <c r="D7" s="12"/>
      <c r="E7" s="12"/>
      <c r="F7" s="16" t="n">
        <v>42479</v>
      </c>
      <c r="G7" s="16" t="n">
        <v>42508</v>
      </c>
      <c r="H7" s="17" t="s">
        <v>8</v>
      </c>
      <c r="I7" s="0"/>
    </row>
    <row r="8" customFormat="false" ht="42" hidden="false" customHeight="true" outlineLevel="0" collapsed="false">
      <c r="A8" s="11"/>
      <c r="B8" s="12"/>
      <c r="C8" s="13"/>
      <c r="D8" s="12"/>
      <c r="E8" s="12"/>
      <c r="F8" s="16"/>
      <c r="G8" s="16"/>
      <c r="H8" s="17"/>
      <c r="I8" s="0"/>
    </row>
    <row r="9" customFormat="false" ht="30" hidden="false" customHeight="false" outlineLevel="0" collapsed="false">
      <c r="A9" s="18" t="s">
        <v>50</v>
      </c>
      <c r="B9" s="19" t="n">
        <v>13526317</v>
      </c>
      <c r="C9" s="20" t="s">
        <v>10</v>
      </c>
      <c r="D9" s="21" t="s">
        <v>51</v>
      </c>
      <c r="E9" s="22" t="n">
        <v>20</v>
      </c>
      <c r="F9" s="23" t="n">
        <f aca="false">F11+F10</f>
        <v>5007</v>
      </c>
      <c r="G9" s="23" t="n">
        <f aca="false">G11+G10</f>
        <v>5135</v>
      </c>
      <c r="H9" s="23" t="n">
        <f aca="false">(G9-F9)*E9</f>
        <v>2560</v>
      </c>
      <c r="I9" s="0"/>
    </row>
    <row r="10" customFormat="false" ht="30" hidden="false" customHeight="false" outlineLevel="0" collapsed="false">
      <c r="A10" s="24" t="s">
        <v>50</v>
      </c>
      <c r="B10" s="25" t="n">
        <v>13526317</v>
      </c>
      <c r="C10" s="26" t="s">
        <v>12</v>
      </c>
      <c r="D10" s="21" t="s">
        <v>51</v>
      </c>
      <c r="E10" s="22" t="n">
        <v>20</v>
      </c>
      <c r="F10" s="27" t="n">
        <v>3421</v>
      </c>
      <c r="G10" s="27" t="n">
        <v>3513</v>
      </c>
      <c r="H10" s="28" t="n">
        <f aca="false">(G10-F10)*E10</f>
        <v>1840</v>
      </c>
      <c r="I10" s="0"/>
    </row>
    <row r="11" customFormat="false" ht="30" hidden="false" customHeight="false" outlineLevel="0" collapsed="false">
      <c r="A11" s="24" t="s">
        <v>50</v>
      </c>
      <c r="B11" s="85" t="n">
        <v>13526317</v>
      </c>
      <c r="C11" s="26" t="s">
        <v>13</v>
      </c>
      <c r="D11" s="21" t="s">
        <v>51</v>
      </c>
      <c r="E11" s="22" t="n">
        <v>20</v>
      </c>
      <c r="F11" s="27" t="n">
        <v>1586</v>
      </c>
      <c r="G11" s="27" t="n">
        <v>1622</v>
      </c>
      <c r="H11" s="28" t="n">
        <f aca="false">(G11-F11)*E11</f>
        <v>720</v>
      </c>
      <c r="I11" s="0"/>
    </row>
    <row r="12" customFormat="false" ht="15.75" hidden="false" customHeight="false" outlineLevel="0" collapsed="false">
      <c r="A12" s="18" t="s">
        <v>52</v>
      </c>
      <c r="B12" s="13" t="n">
        <v>135438832</v>
      </c>
      <c r="C12" s="20" t="s">
        <v>10</v>
      </c>
      <c r="D12" s="21"/>
      <c r="E12" s="22" t="n">
        <v>1</v>
      </c>
      <c r="F12" s="23" t="n">
        <f aca="false">F13+F14</f>
        <v>42762</v>
      </c>
      <c r="G12" s="23" t="n">
        <f aca="false">G13+G14</f>
        <v>43411</v>
      </c>
      <c r="H12" s="29" t="n">
        <f aca="false">(G12-F12)*E12</f>
        <v>649</v>
      </c>
      <c r="I12" s="0"/>
    </row>
    <row r="13" customFormat="false" ht="15.75" hidden="false" customHeight="false" outlineLevel="0" collapsed="false">
      <c r="A13" s="24" t="s">
        <v>53</v>
      </c>
      <c r="B13" s="30" t="n">
        <v>135438832</v>
      </c>
      <c r="C13" s="26" t="s">
        <v>12</v>
      </c>
      <c r="D13" s="31"/>
      <c r="E13" s="32" t="n">
        <v>1</v>
      </c>
      <c r="F13" s="27" t="n">
        <v>30688</v>
      </c>
      <c r="G13" s="27" t="n">
        <v>31204</v>
      </c>
      <c r="H13" s="28" t="n">
        <f aca="false">(G13-F13)*E13</f>
        <v>516</v>
      </c>
      <c r="I13" s="0"/>
    </row>
    <row r="14" customFormat="false" ht="15.75" hidden="false" customHeight="false" outlineLevel="0" collapsed="false">
      <c r="A14" s="24" t="s">
        <v>53</v>
      </c>
      <c r="B14" s="30" t="n">
        <v>135438832</v>
      </c>
      <c r="C14" s="26" t="s">
        <v>13</v>
      </c>
      <c r="D14" s="31"/>
      <c r="E14" s="32" t="n">
        <v>1</v>
      </c>
      <c r="F14" s="27" t="n">
        <v>12074</v>
      </c>
      <c r="G14" s="27" t="n">
        <v>12207</v>
      </c>
      <c r="H14" s="28" t="n">
        <f aca="false">(G14-F14)*E14</f>
        <v>133</v>
      </c>
      <c r="I14" s="0"/>
    </row>
    <row r="15" customFormat="false" ht="15.75" hidden="false" customHeight="false" outlineLevel="1" collapsed="false">
      <c r="A15" s="18" t="s">
        <v>54</v>
      </c>
      <c r="B15" s="19" t="n">
        <v>11148539</v>
      </c>
      <c r="C15" s="20" t="s">
        <v>10</v>
      </c>
      <c r="D15" s="21"/>
      <c r="E15" s="22" t="n">
        <v>1</v>
      </c>
      <c r="F15" s="23" t="n">
        <f aca="false">F16+F17</f>
        <v>37528</v>
      </c>
      <c r="G15" s="23" t="n">
        <f aca="false">G16+G17</f>
        <v>38282</v>
      </c>
      <c r="H15" s="29" t="n">
        <f aca="false">G15-F15</f>
        <v>754</v>
      </c>
      <c r="I15" s="0"/>
    </row>
    <row r="16" customFormat="false" ht="15.75" hidden="false" customHeight="false" outlineLevel="1" collapsed="false">
      <c r="A16" s="24" t="s">
        <v>45</v>
      </c>
      <c r="B16" s="25" t="n">
        <v>11148539</v>
      </c>
      <c r="C16" s="26" t="s">
        <v>12</v>
      </c>
      <c r="D16" s="31"/>
      <c r="E16" s="32" t="n">
        <v>1</v>
      </c>
      <c r="F16" s="27" t="n">
        <v>25012</v>
      </c>
      <c r="G16" s="27" t="n">
        <v>25511</v>
      </c>
      <c r="H16" s="28" t="n">
        <f aca="false">(G16-F16)*E16</f>
        <v>499</v>
      </c>
      <c r="I16" s="0"/>
    </row>
    <row r="17" customFormat="false" ht="15.75" hidden="false" customHeight="false" outlineLevel="1" collapsed="false">
      <c r="A17" s="24" t="s">
        <v>45</v>
      </c>
      <c r="B17" s="25" t="n">
        <v>11148539</v>
      </c>
      <c r="C17" s="26" t="s">
        <v>13</v>
      </c>
      <c r="D17" s="31"/>
      <c r="E17" s="32" t="n">
        <v>1</v>
      </c>
      <c r="F17" s="27" t="n">
        <v>12516</v>
      </c>
      <c r="G17" s="27" t="n">
        <v>12771</v>
      </c>
      <c r="H17" s="28" t="n">
        <f aca="false">(G17-F17)*E17</f>
        <v>255</v>
      </c>
      <c r="I17" s="0"/>
    </row>
    <row r="18" customFormat="false" ht="15.75" hidden="false" customHeight="false" outlineLevel="0" collapsed="false">
      <c r="A18" s="18" t="s">
        <v>15</v>
      </c>
      <c r="B18" s="19" t="n">
        <v>13526139</v>
      </c>
      <c r="C18" s="20" t="s">
        <v>10</v>
      </c>
      <c r="D18" s="21" t="s">
        <v>51</v>
      </c>
      <c r="E18" s="22" t="n">
        <v>20</v>
      </c>
      <c r="F18" s="23" t="n">
        <f aca="false">F19+F20</f>
        <v>3150</v>
      </c>
      <c r="G18" s="23" t="n">
        <f aca="false">G19+G20</f>
        <v>3231</v>
      </c>
      <c r="H18" s="29" t="n">
        <f aca="false">(G18-F18)*E18</f>
        <v>1620</v>
      </c>
      <c r="I18" s="0"/>
    </row>
    <row r="19" customFormat="false" ht="15.75" hidden="false" customHeight="false" outlineLevel="0" collapsed="false">
      <c r="A19" s="24" t="s">
        <v>15</v>
      </c>
      <c r="B19" s="25" t="n">
        <v>13526139</v>
      </c>
      <c r="C19" s="26" t="s">
        <v>12</v>
      </c>
      <c r="D19" s="21" t="s">
        <v>51</v>
      </c>
      <c r="E19" s="22" t="n">
        <v>20</v>
      </c>
      <c r="F19" s="27" t="n">
        <v>2145</v>
      </c>
      <c r="G19" s="27" t="n">
        <v>2204</v>
      </c>
      <c r="H19" s="28" t="n">
        <f aca="false">(G19-F19)*E19</f>
        <v>1180</v>
      </c>
      <c r="I19" s="0"/>
    </row>
    <row r="20" customFormat="false" ht="15.75" hidden="false" customHeight="false" outlineLevel="0" collapsed="false">
      <c r="A20" s="24" t="s">
        <v>15</v>
      </c>
      <c r="B20" s="25" t="n">
        <v>13526139</v>
      </c>
      <c r="C20" s="26" t="s">
        <v>13</v>
      </c>
      <c r="D20" s="21" t="s">
        <v>51</v>
      </c>
      <c r="E20" s="22" t="n">
        <v>20</v>
      </c>
      <c r="F20" s="27" t="n">
        <v>1005</v>
      </c>
      <c r="G20" s="27" t="n">
        <v>1027</v>
      </c>
      <c r="H20" s="28" t="n">
        <f aca="false">(G20-F20)*E20</f>
        <v>440</v>
      </c>
      <c r="I20" s="0"/>
    </row>
    <row r="21" customFormat="false" ht="15.75" hidden="false" customHeight="false" outlineLevel="0" collapsed="false">
      <c r="A21" s="18" t="s">
        <v>55</v>
      </c>
      <c r="B21" s="13" t="n">
        <v>135397781</v>
      </c>
      <c r="C21" s="20" t="s">
        <v>10</v>
      </c>
      <c r="D21" s="22"/>
      <c r="E21" s="22" t="n">
        <v>1</v>
      </c>
      <c r="F21" s="23" t="n">
        <f aca="false">F22+F23</f>
        <v>39353</v>
      </c>
      <c r="G21" s="23" t="n">
        <f aca="false">G22+G23</f>
        <v>40008</v>
      </c>
      <c r="H21" s="29" t="n">
        <f aca="false">(G21-F21)*E21</f>
        <v>655</v>
      </c>
      <c r="I21" s="0"/>
    </row>
    <row r="22" customFormat="false" ht="15.75" hidden="false" customHeight="false" outlineLevel="0" collapsed="false">
      <c r="A22" s="24" t="s">
        <v>56</v>
      </c>
      <c r="B22" s="30" t="n">
        <v>135397781</v>
      </c>
      <c r="C22" s="26" t="s">
        <v>12</v>
      </c>
      <c r="D22" s="32"/>
      <c r="E22" s="32" t="n">
        <v>1</v>
      </c>
      <c r="F22" s="27" t="n">
        <v>28950</v>
      </c>
      <c r="G22" s="27" t="n">
        <v>29492</v>
      </c>
      <c r="H22" s="28" t="n">
        <f aca="false">(G22-F22)*E22</f>
        <v>542</v>
      </c>
      <c r="I22" s="0"/>
    </row>
    <row r="23" customFormat="false" ht="15.75" hidden="false" customHeight="false" outlineLevel="0" collapsed="false">
      <c r="A23" s="33" t="s">
        <v>57</v>
      </c>
      <c r="B23" s="34" t="n">
        <v>135397781</v>
      </c>
      <c r="C23" s="35" t="s">
        <v>13</v>
      </c>
      <c r="D23" s="36"/>
      <c r="E23" s="36" t="n">
        <v>1</v>
      </c>
      <c r="F23" s="37" t="n">
        <v>10403</v>
      </c>
      <c r="G23" s="37" t="n">
        <v>10516</v>
      </c>
      <c r="H23" s="38" t="n">
        <f aca="false">(G23-F23)*E23</f>
        <v>113</v>
      </c>
      <c r="I23" s="0"/>
    </row>
    <row r="24" customFormat="false" ht="30" hidden="false" customHeight="false" outlineLevel="0" collapsed="false">
      <c r="A24" s="88" t="s">
        <v>31</v>
      </c>
      <c r="B24" s="89"/>
      <c r="C24" s="90"/>
      <c r="D24" s="91"/>
      <c r="E24" s="91"/>
      <c r="F24" s="103"/>
      <c r="G24" s="104"/>
      <c r="H24" s="94" t="n">
        <f aca="false">H9+H12+H18+H21</f>
        <v>5484</v>
      </c>
      <c r="I24" s="0"/>
    </row>
    <row r="25" customFormat="false" ht="15.75" hidden="false" customHeight="false" outlineLevel="0" collapsed="false">
      <c r="A25" s="50" t="s">
        <v>32</v>
      </c>
      <c r="B25" s="51"/>
      <c r="C25" s="52"/>
      <c r="D25" s="53"/>
      <c r="E25" s="53"/>
      <c r="F25" s="105"/>
      <c r="G25" s="106"/>
      <c r="H25" s="95" t="n">
        <f aca="false">H10+H13+H19+H22</f>
        <v>4078</v>
      </c>
      <c r="I25" s="57"/>
    </row>
    <row r="26" customFormat="false" ht="15.75" hidden="false" customHeight="false" outlineLevel="0" collapsed="false">
      <c r="A26" s="58" t="s">
        <v>33</v>
      </c>
      <c r="B26" s="59"/>
      <c r="C26" s="60"/>
      <c r="D26" s="61"/>
      <c r="E26" s="61"/>
      <c r="F26" s="107"/>
      <c r="G26" s="108"/>
      <c r="H26" s="96" t="n">
        <f aca="false">H11+H14+H20+H23</f>
        <v>1406</v>
      </c>
    </row>
    <row r="27" customFormat="false" ht="15.75" hidden="false" customHeight="false" outlineLevel="0" collapsed="false">
      <c r="A27" s="58" t="s">
        <v>34</v>
      </c>
      <c r="B27" s="64" t="n">
        <v>3.69</v>
      </c>
      <c r="C27" s="60" t="s">
        <v>35</v>
      </c>
      <c r="D27" s="61"/>
      <c r="E27" s="61"/>
      <c r="F27" s="107"/>
      <c r="G27" s="108"/>
      <c r="H27" s="99" t="n">
        <f aca="false">H25*B27</f>
        <v>15047.82</v>
      </c>
    </row>
    <row r="28" customFormat="false" ht="15.75" hidden="false" customHeight="false" outlineLevel="0" collapsed="false">
      <c r="A28" s="58" t="s">
        <v>36</v>
      </c>
      <c r="B28" s="64" t="n">
        <v>1.25</v>
      </c>
      <c r="C28" s="60" t="s">
        <v>35</v>
      </c>
      <c r="D28" s="61"/>
      <c r="E28" s="61"/>
      <c r="F28" s="107"/>
      <c r="G28" s="108"/>
      <c r="H28" s="99" t="n">
        <f aca="false">H26*B28</f>
        <v>1757.5</v>
      </c>
    </row>
    <row r="29" customFormat="false" ht="15.75" hidden="false" customHeight="false" outlineLevel="0" collapsed="false">
      <c r="A29" s="58" t="s">
        <v>37</v>
      </c>
      <c r="B29" s="59"/>
      <c r="C29" s="60"/>
      <c r="D29" s="61"/>
      <c r="E29" s="61"/>
      <c r="F29" s="107"/>
      <c r="G29" s="108"/>
      <c r="H29" s="99" t="n">
        <f aca="false">H27+H28</f>
        <v>16805.32</v>
      </c>
    </row>
    <row r="30" customFormat="false" ht="30" hidden="false" customHeight="false" outlineLevel="0" collapsed="false">
      <c r="A30" s="58" t="s">
        <v>38</v>
      </c>
      <c r="B30" s="59" t="s">
        <v>58</v>
      </c>
      <c r="C30" s="60" t="s">
        <v>40</v>
      </c>
      <c r="D30" s="61"/>
      <c r="E30" s="61"/>
      <c r="F30" s="107"/>
      <c r="G30" s="108"/>
      <c r="H30" s="99" t="n">
        <f aca="false">H29/B30</f>
        <v>1.78107360500238</v>
      </c>
    </row>
    <row r="31" customFormat="false" ht="30" hidden="false" customHeight="false" outlineLevel="0" collapsed="false">
      <c r="A31" s="58" t="s">
        <v>41</v>
      </c>
      <c r="B31" s="59"/>
      <c r="C31" s="60"/>
      <c r="D31" s="61"/>
      <c r="E31" s="61"/>
      <c r="F31" s="107"/>
      <c r="G31" s="108"/>
      <c r="H31" s="99" t="n">
        <f aca="false">H25/B30</f>
        <v>0.432197551799057</v>
      </c>
    </row>
    <row r="32" customFormat="false" ht="30" hidden="false" customHeight="false" outlineLevel="0" collapsed="false">
      <c r="A32" s="66" t="s">
        <v>42</v>
      </c>
      <c r="B32" s="67"/>
      <c r="C32" s="68"/>
      <c r="D32" s="69"/>
      <c r="E32" s="69"/>
      <c r="F32" s="109"/>
      <c r="G32" s="110"/>
      <c r="H32" s="102" t="n">
        <f aca="false">H26/B30</f>
        <v>0.149011711091092</v>
      </c>
    </row>
    <row r="33" customFormat="false" ht="13.8" hidden="false" customHeight="false" outlineLevel="0" collapsed="false">
      <c r="A33" s="73"/>
      <c r="B33" s="74"/>
      <c r="C33" s="75"/>
      <c r="D33" s="76"/>
      <c r="E33" s="76"/>
      <c r="F33" s="77"/>
      <c r="G33" s="78"/>
      <c r="H33" s="78"/>
    </row>
    <row r="34" customFormat="false" ht="13.8" hidden="false" customHeight="false" outlineLevel="0" collapsed="false">
      <c r="A34" s="79"/>
      <c r="B34" s="80"/>
      <c r="C34" s="81"/>
      <c r="D34" s="82"/>
      <c r="E34" s="82"/>
      <c r="F34" s="83"/>
      <c r="G34" s="84"/>
      <c r="H34" s="84"/>
    </row>
  </sheetData>
  <mergeCells count="9">
    <mergeCell ref="A2:H3"/>
    <mergeCell ref="A5:A8"/>
    <mergeCell ref="B5:B8"/>
    <mergeCell ref="C5:C8"/>
    <mergeCell ref="D5:D8"/>
    <mergeCell ref="E5:E8"/>
    <mergeCell ref="F7:F8"/>
    <mergeCell ref="G7:G8"/>
    <mergeCell ref="H7:H8"/>
  </mergeCells>
  <printOptions headings="false" gridLines="false" gridLinesSet="true" horizontalCentered="false" verticalCentered="false"/>
  <pageMargins left="0.708333333333333" right="0.708333333333333" top="0.747916666666667" bottom="0.747916666666667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I34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G24" activeCellId="0" sqref="G24"/>
    </sheetView>
  </sheetViews>
  <sheetFormatPr defaultRowHeight="13.8"/>
  <cols>
    <col collapsed="false" hidden="false" max="1" min="1" style="1" width="25.6734693877551"/>
    <col collapsed="false" hidden="false" max="2" min="2" style="2" width="20.0510204081633"/>
    <col collapsed="false" hidden="false" max="3" min="3" style="2" width="15.6479591836735"/>
    <col collapsed="false" hidden="false" max="5" min="4" style="3" width="11.734693877551"/>
    <col collapsed="false" hidden="false" max="6" min="6" style="4" width="13.3265306122449"/>
    <col collapsed="false" hidden="false" max="7" min="7" style="4" width="14.6683673469388"/>
    <col collapsed="false" hidden="false" max="8" min="8" style="4" width="14.7959183673469"/>
    <col collapsed="false" hidden="false" max="9" min="9" style="3" width="19.1938775510204"/>
    <col collapsed="false" hidden="false" max="1025" min="10" style="3" width="11.734693877551"/>
  </cols>
  <sheetData>
    <row r="1" customFormat="false" ht="15" hidden="false" customHeight="false" outlineLevel="0" collapsed="false">
      <c r="A1" s="5"/>
      <c r="B1" s="6"/>
      <c r="C1" s="7"/>
      <c r="D1" s="8"/>
      <c r="E1" s="8"/>
      <c r="F1" s="9"/>
      <c r="G1" s="9"/>
      <c r="H1" s="9"/>
      <c r="I1" s="0"/>
    </row>
    <row r="2" customFormat="false" ht="13.8" hidden="false" customHeight="false" outlineLevel="0" collapsed="false">
      <c r="A2" s="10" t="s">
        <v>59</v>
      </c>
      <c r="B2" s="10"/>
      <c r="C2" s="10"/>
      <c r="D2" s="10"/>
      <c r="E2" s="10"/>
      <c r="F2" s="10"/>
      <c r="G2" s="10"/>
      <c r="H2" s="10"/>
      <c r="I2" s="0"/>
    </row>
    <row r="3" customFormat="false" ht="13.8" hidden="false" customHeight="false" outlineLevel="0" collapsed="false">
      <c r="A3" s="10"/>
      <c r="B3" s="10"/>
      <c r="C3" s="10"/>
      <c r="D3" s="10"/>
      <c r="E3" s="10"/>
      <c r="F3" s="10"/>
      <c r="G3" s="10"/>
      <c r="H3" s="10"/>
      <c r="I3" s="0"/>
    </row>
    <row r="4" customFormat="false" ht="15" hidden="false" customHeight="false" outlineLevel="0" collapsed="false">
      <c r="A4" s="5"/>
      <c r="B4" s="6"/>
      <c r="C4" s="7"/>
      <c r="D4" s="8"/>
      <c r="E4" s="8"/>
      <c r="F4" s="9"/>
      <c r="G4" s="9"/>
      <c r="H4" s="9"/>
      <c r="I4" s="0"/>
    </row>
    <row r="5" customFormat="false" ht="30" hidden="false" customHeight="true" outlineLevel="0" collapsed="false">
      <c r="A5" s="11" t="s">
        <v>1</v>
      </c>
      <c r="B5" s="12" t="s">
        <v>2</v>
      </c>
      <c r="C5" s="13" t="s">
        <v>3</v>
      </c>
      <c r="D5" s="12" t="s">
        <v>4</v>
      </c>
      <c r="E5" s="13" t="s">
        <v>5</v>
      </c>
      <c r="F5" s="14" t="s">
        <v>6</v>
      </c>
      <c r="G5" s="14" t="s">
        <v>6</v>
      </c>
      <c r="H5" s="14" t="s">
        <v>7</v>
      </c>
      <c r="I5" s="0"/>
    </row>
    <row r="6" customFormat="false" ht="0.75" hidden="false" customHeight="true" outlineLevel="0" collapsed="false">
      <c r="A6" s="11"/>
      <c r="B6" s="12"/>
      <c r="C6" s="13"/>
      <c r="D6" s="12"/>
      <c r="E6" s="12"/>
      <c r="F6" s="15"/>
      <c r="G6" s="15"/>
      <c r="H6" s="15"/>
      <c r="I6" s="0"/>
    </row>
    <row r="7" customFormat="false" ht="15" hidden="false" customHeight="true" outlineLevel="0" collapsed="false">
      <c r="A7" s="11"/>
      <c r="B7" s="12"/>
      <c r="C7" s="13"/>
      <c r="D7" s="12"/>
      <c r="E7" s="12"/>
      <c r="F7" s="16" t="n">
        <v>42478</v>
      </c>
      <c r="G7" s="16" t="n">
        <v>42508</v>
      </c>
      <c r="H7" s="17" t="s">
        <v>8</v>
      </c>
      <c r="I7" s="0"/>
    </row>
    <row r="8" customFormat="false" ht="42" hidden="false" customHeight="true" outlineLevel="0" collapsed="false">
      <c r="A8" s="11"/>
      <c r="B8" s="12"/>
      <c r="C8" s="13"/>
      <c r="D8" s="12"/>
      <c r="E8" s="12"/>
      <c r="F8" s="16"/>
      <c r="G8" s="16"/>
      <c r="H8" s="17"/>
      <c r="I8" s="0"/>
    </row>
    <row r="9" customFormat="false" ht="30" hidden="false" customHeight="false" outlineLevel="0" collapsed="false">
      <c r="A9" s="18" t="s">
        <v>50</v>
      </c>
      <c r="B9" s="19" t="n">
        <v>13680372</v>
      </c>
      <c r="C9" s="20" t="s">
        <v>10</v>
      </c>
      <c r="D9" s="21" t="s">
        <v>51</v>
      </c>
      <c r="E9" s="22" t="n">
        <v>20</v>
      </c>
      <c r="F9" s="23" t="n">
        <f aca="false">F11+F10</f>
        <v>4992</v>
      </c>
      <c r="G9" s="23" t="n">
        <f aca="false">G11+G10</f>
        <v>5135</v>
      </c>
      <c r="H9" s="23" t="n">
        <f aca="false">(G9-F9)*E9</f>
        <v>2860</v>
      </c>
      <c r="I9" s="0"/>
    </row>
    <row r="10" customFormat="false" ht="15.75" hidden="false" customHeight="false" outlineLevel="0" collapsed="false">
      <c r="A10" s="24" t="s">
        <v>9</v>
      </c>
      <c r="B10" s="25" t="n">
        <v>13680372</v>
      </c>
      <c r="C10" s="26" t="s">
        <v>12</v>
      </c>
      <c r="D10" s="31" t="s">
        <v>51</v>
      </c>
      <c r="E10" s="32" t="n">
        <v>20</v>
      </c>
      <c r="F10" s="27" t="n">
        <v>3400</v>
      </c>
      <c r="G10" s="27" t="n">
        <v>3501</v>
      </c>
      <c r="H10" s="28" t="n">
        <f aca="false">(G10-F10)*E10</f>
        <v>2020</v>
      </c>
      <c r="I10" s="0"/>
    </row>
    <row r="11" customFormat="false" ht="17.35" hidden="false" customHeight="false" outlineLevel="0" collapsed="false">
      <c r="A11" s="24" t="s">
        <v>9</v>
      </c>
      <c r="B11" s="85" t="n">
        <v>13680372</v>
      </c>
      <c r="C11" s="26" t="s">
        <v>13</v>
      </c>
      <c r="D11" s="31" t="s">
        <v>51</v>
      </c>
      <c r="E11" s="32" t="n">
        <v>20</v>
      </c>
      <c r="F11" s="27" t="n">
        <v>1592</v>
      </c>
      <c r="G11" s="27" t="n">
        <v>1634</v>
      </c>
      <c r="H11" s="28" t="n">
        <f aca="false">(G11-F11)*E11</f>
        <v>840</v>
      </c>
      <c r="I11" s="0"/>
    </row>
    <row r="12" customFormat="false" ht="15.75" hidden="false" customHeight="false" outlineLevel="0" collapsed="false">
      <c r="A12" s="18" t="s">
        <v>52</v>
      </c>
      <c r="B12" s="13" t="n">
        <v>11065529</v>
      </c>
      <c r="C12" s="20" t="s">
        <v>10</v>
      </c>
      <c r="D12" s="21"/>
      <c r="E12" s="22" t="n">
        <v>1</v>
      </c>
      <c r="F12" s="23" t="n">
        <f aca="false">F13+F14</f>
        <v>33878</v>
      </c>
      <c r="G12" s="23" t="n">
        <f aca="false">G13+G14</f>
        <v>34605</v>
      </c>
      <c r="H12" s="29" t="n">
        <f aca="false">(G12-F12)*E12</f>
        <v>727</v>
      </c>
      <c r="I12" s="0"/>
    </row>
    <row r="13" customFormat="false" ht="15.75" hidden="false" customHeight="false" outlineLevel="0" collapsed="false">
      <c r="A13" s="24" t="s">
        <v>53</v>
      </c>
      <c r="B13" s="30" t="n">
        <v>11065529</v>
      </c>
      <c r="C13" s="26" t="s">
        <v>12</v>
      </c>
      <c r="D13" s="31"/>
      <c r="E13" s="32" t="n">
        <v>1</v>
      </c>
      <c r="F13" s="27" t="n">
        <v>26297</v>
      </c>
      <c r="G13" s="27" t="n">
        <v>26786</v>
      </c>
      <c r="H13" s="28" t="n">
        <f aca="false">(G13-F13)*E13</f>
        <v>489</v>
      </c>
      <c r="I13" s="0"/>
    </row>
    <row r="14" customFormat="false" ht="15.75" hidden="false" customHeight="false" outlineLevel="0" collapsed="false">
      <c r="A14" s="24" t="s">
        <v>53</v>
      </c>
      <c r="B14" s="30" t="n">
        <v>11065529</v>
      </c>
      <c r="C14" s="26" t="s">
        <v>13</v>
      </c>
      <c r="D14" s="31"/>
      <c r="E14" s="32" t="n">
        <v>1</v>
      </c>
      <c r="F14" s="27" t="n">
        <v>7581</v>
      </c>
      <c r="G14" s="27" t="n">
        <v>7819</v>
      </c>
      <c r="H14" s="28" t="n">
        <f aca="false">(G14-F14)*E14</f>
        <v>238</v>
      </c>
      <c r="I14" s="0"/>
    </row>
    <row r="15" customFormat="false" ht="15.75" hidden="false" customHeight="false" outlineLevel="1" collapsed="false">
      <c r="A15" s="18" t="s">
        <v>54</v>
      </c>
      <c r="B15" s="19" t="s">
        <v>60</v>
      </c>
      <c r="C15" s="20" t="s">
        <v>10</v>
      </c>
      <c r="D15" s="21"/>
      <c r="E15" s="22" t="n">
        <v>1</v>
      </c>
      <c r="F15" s="23" t="n">
        <f aca="false">F16+F17</f>
        <v>37731</v>
      </c>
      <c r="G15" s="23" t="n">
        <f aca="false">G16+G17</f>
        <v>38564</v>
      </c>
      <c r="H15" s="29" t="n">
        <f aca="false">G15-F15</f>
        <v>833</v>
      </c>
      <c r="I15" s="0"/>
    </row>
    <row r="16" customFormat="false" ht="15.75" hidden="false" customHeight="false" outlineLevel="1" collapsed="false">
      <c r="A16" s="24" t="s">
        <v>45</v>
      </c>
      <c r="B16" s="25" t="s">
        <v>60</v>
      </c>
      <c r="C16" s="26" t="s">
        <v>12</v>
      </c>
      <c r="D16" s="31"/>
      <c r="E16" s="32" t="n">
        <v>1</v>
      </c>
      <c r="F16" s="27" t="n">
        <v>25185</v>
      </c>
      <c r="G16" s="27" t="n">
        <v>25739</v>
      </c>
      <c r="H16" s="28" t="n">
        <f aca="false">G16-F16</f>
        <v>554</v>
      </c>
      <c r="I16" s="0"/>
    </row>
    <row r="17" customFormat="false" ht="15.75" hidden="false" customHeight="false" outlineLevel="1" collapsed="false">
      <c r="A17" s="24" t="s">
        <v>45</v>
      </c>
      <c r="B17" s="25" t="s">
        <v>60</v>
      </c>
      <c r="C17" s="26" t="s">
        <v>13</v>
      </c>
      <c r="D17" s="31"/>
      <c r="E17" s="32" t="n">
        <v>1</v>
      </c>
      <c r="F17" s="27" t="n">
        <v>12546</v>
      </c>
      <c r="G17" s="27" t="n">
        <v>12825</v>
      </c>
      <c r="H17" s="28" t="n">
        <f aca="false">G17-F17</f>
        <v>279</v>
      </c>
      <c r="I17" s="0"/>
    </row>
    <row r="18" customFormat="false" ht="15.75" hidden="false" customHeight="false" outlineLevel="0" collapsed="false">
      <c r="A18" s="18" t="s">
        <v>15</v>
      </c>
      <c r="B18" s="19" t="n">
        <v>14257394</v>
      </c>
      <c r="C18" s="20" t="s">
        <v>10</v>
      </c>
      <c r="D18" s="21" t="s">
        <v>51</v>
      </c>
      <c r="E18" s="22" t="n">
        <v>20</v>
      </c>
      <c r="F18" s="23" t="n">
        <f aca="false">F19+F20</f>
        <v>692</v>
      </c>
      <c r="G18" s="23" t="n">
        <f aca="false">G19+G20</f>
        <v>710</v>
      </c>
      <c r="H18" s="29" t="n">
        <f aca="false">(G18-F18)*E18</f>
        <v>360</v>
      </c>
      <c r="I18" s="0"/>
    </row>
    <row r="19" customFormat="false" ht="15.75" hidden="false" customHeight="false" outlineLevel="0" collapsed="false">
      <c r="A19" s="24" t="s">
        <v>15</v>
      </c>
      <c r="B19" s="25" t="n">
        <v>14257394</v>
      </c>
      <c r="C19" s="26" t="s">
        <v>12</v>
      </c>
      <c r="D19" s="31" t="s">
        <v>51</v>
      </c>
      <c r="E19" s="32" t="n">
        <v>20</v>
      </c>
      <c r="F19" s="27" t="n">
        <v>471</v>
      </c>
      <c r="G19" s="27" t="n">
        <v>484</v>
      </c>
      <c r="H19" s="28" t="n">
        <f aca="false">(G19-F19)*E19</f>
        <v>260</v>
      </c>
      <c r="I19" s="0"/>
    </row>
    <row r="20" customFormat="false" ht="15.75" hidden="false" customHeight="false" outlineLevel="0" collapsed="false">
      <c r="A20" s="24" t="s">
        <v>15</v>
      </c>
      <c r="B20" s="25" t="n">
        <v>14257394</v>
      </c>
      <c r="C20" s="26" t="s">
        <v>13</v>
      </c>
      <c r="D20" s="31" t="s">
        <v>51</v>
      </c>
      <c r="E20" s="32" t="n">
        <v>20</v>
      </c>
      <c r="F20" s="27" t="n">
        <v>221</v>
      </c>
      <c r="G20" s="27" t="n">
        <v>226</v>
      </c>
      <c r="H20" s="28" t="n">
        <f aca="false">(G20-F20)*E20</f>
        <v>100</v>
      </c>
      <c r="I20" s="0"/>
    </row>
    <row r="21" customFormat="false" ht="15.75" hidden="false" customHeight="false" outlineLevel="0" collapsed="false">
      <c r="A21" s="18" t="s">
        <v>55</v>
      </c>
      <c r="B21" s="13" t="n">
        <v>135150086</v>
      </c>
      <c r="C21" s="20" t="s">
        <v>10</v>
      </c>
      <c r="D21" s="22"/>
      <c r="E21" s="22" t="n">
        <v>1</v>
      </c>
      <c r="F21" s="23" t="n">
        <f aca="false">F22+F23</f>
        <v>39815</v>
      </c>
      <c r="G21" s="23" t="n">
        <f aca="false">G22+G23</f>
        <v>40466</v>
      </c>
      <c r="H21" s="29" t="n">
        <f aca="false">(G21-F21)*E21</f>
        <v>651</v>
      </c>
      <c r="I21" s="0"/>
    </row>
    <row r="22" customFormat="false" ht="15.75" hidden="false" customHeight="false" outlineLevel="0" collapsed="false">
      <c r="A22" s="24" t="s">
        <v>56</v>
      </c>
      <c r="B22" s="30" t="n">
        <v>135150086</v>
      </c>
      <c r="C22" s="26" t="s">
        <v>12</v>
      </c>
      <c r="D22" s="32"/>
      <c r="E22" s="32" t="n">
        <v>1</v>
      </c>
      <c r="F22" s="27" t="n">
        <v>31184</v>
      </c>
      <c r="G22" s="27" t="n">
        <v>31622</v>
      </c>
      <c r="H22" s="28" t="n">
        <f aca="false">(G22-F22)*E22</f>
        <v>438</v>
      </c>
      <c r="I22" s="0"/>
    </row>
    <row r="23" customFormat="false" ht="15.75" hidden="false" customHeight="false" outlineLevel="0" collapsed="false">
      <c r="A23" s="33" t="s">
        <v>57</v>
      </c>
      <c r="B23" s="30" t="n">
        <v>135150086</v>
      </c>
      <c r="C23" s="35" t="s">
        <v>13</v>
      </c>
      <c r="D23" s="36"/>
      <c r="E23" s="36" t="n">
        <v>1</v>
      </c>
      <c r="F23" s="37" t="n">
        <v>8631</v>
      </c>
      <c r="G23" s="37" t="n">
        <v>8844</v>
      </c>
      <c r="H23" s="38" t="n">
        <f aca="false">(G23-F23)*E23</f>
        <v>213</v>
      </c>
      <c r="I23" s="0"/>
    </row>
    <row r="24" customFormat="false" ht="30" hidden="false" customHeight="false" outlineLevel="0" collapsed="false">
      <c r="A24" s="88" t="s">
        <v>31</v>
      </c>
      <c r="B24" s="111"/>
      <c r="C24" s="90"/>
      <c r="D24" s="112"/>
      <c r="E24" s="112"/>
      <c r="F24" s="93"/>
      <c r="G24" s="93"/>
      <c r="H24" s="94" t="n">
        <f aca="false">H9+H12+H18+H21</f>
        <v>4598</v>
      </c>
      <c r="I24" s="0"/>
    </row>
    <row r="25" customFormat="false" ht="15.75" hidden="false" customHeight="false" outlineLevel="0" collapsed="false">
      <c r="A25" s="113" t="s">
        <v>32</v>
      </c>
      <c r="B25" s="114"/>
      <c r="C25" s="115"/>
      <c r="D25" s="116"/>
      <c r="E25" s="116"/>
      <c r="F25" s="55"/>
      <c r="G25" s="55"/>
      <c r="H25" s="95" t="n">
        <f aca="false">H10+H13+H19+H22</f>
        <v>3207</v>
      </c>
      <c r="I25" s="117"/>
    </row>
    <row r="26" customFormat="false" ht="15.75" hidden="false" customHeight="false" outlineLevel="0" collapsed="false">
      <c r="A26" s="118" t="s">
        <v>33</v>
      </c>
      <c r="B26" s="119"/>
      <c r="C26" s="19"/>
      <c r="D26" s="22"/>
      <c r="E26" s="22"/>
      <c r="F26" s="41"/>
      <c r="G26" s="41"/>
      <c r="H26" s="96" t="n">
        <f aca="false">H11+H14+H20+H23</f>
        <v>1391</v>
      </c>
    </row>
    <row r="27" customFormat="false" ht="15.75" hidden="false" customHeight="false" outlineLevel="0" collapsed="false">
      <c r="A27" s="118" t="s">
        <v>34</v>
      </c>
      <c r="B27" s="120" t="n">
        <v>3.69</v>
      </c>
      <c r="C27" s="19" t="s">
        <v>35</v>
      </c>
      <c r="D27" s="22"/>
      <c r="E27" s="22"/>
      <c r="F27" s="41"/>
      <c r="G27" s="41"/>
      <c r="H27" s="99" t="n">
        <f aca="false">H25*B27</f>
        <v>11833.83</v>
      </c>
    </row>
    <row r="28" customFormat="false" ht="15.75" hidden="false" customHeight="false" outlineLevel="0" collapsed="false">
      <c r="A28" s="118" t="s">
        <v>36</v>
      </c>
      <c r="B28" s="120" t="n">
        <v>1.25</v>
      </c>
      <c r="C28" s="19" t="s">
        <v>35</v>
      </c>
      <c r="D28" s="22"/>
      <c r="E28" s="22"/>
      <c r="F28" s="41"/>
      <c r="G28" s="41"/>
      <c r="H28" s="99" t="n">
        <f aca="false">H26*B28</f>
        <v>1738.75</v>
      </c>
    </row>
    <row r="29" customFormat="false" ht="15.75" hidden="false" customHeight="false" outlineLevel="0" collapsed="false">
      <c r="A29" s="118" t="s">
        <v>37</v>
      </c>
      <c r="B29" s="119"/>
      <c r="C29" s="19"/>
      <c r="D29" s="22"/>
      <c r="E29" s="22"/>
      <c r="F29" s="41"/>
      <c r="G29" s="41"/>
      <c r="H29" s="99" t="n">
        <f aca="false">H27+H28</f>
        <v>13572.58</v>
      </c>
    </row>
    <row r="30" customFormat="false" ht="30" hidden="false" customHeight="false" outlineLevel="0" collapsed="false">
      <c r="A30" s="118" t="s">
        <v>38</v>
      </c>
      <c r="B30" s="119" t="s">
        <v>61</v>
      </c>
      <c r="C30" s="19" t="s">
        <v>40</v>
      </c>
      <c r="D30" s="22"/>
      <c r="E30" s="22"/>
      <c r="F30" s="41"/>
      <c r="G30" s="41"/>
      <c r="H30" s="99" t="n">
        <f aca="false">H29/B30</f>
        <v>1.30553279082742</v>
      </c>
    </row>
    <row r="31" customFormat="false" ht="30" hidden="false" customHeight="false" outlineLevel="0" collapsed="false">
      <c r="A31" s="118" t="s">
        <v>41</v>
      </c>
      <c r="B31" s="119"/>
      <c r="C31" s="19"/>
      <c r="D31" s="22"/>
      <c r="E31" s="22"/>
      <c r="F31" s="41"/>
      <c r="G31" s="41"/>
      <c r="H31" s="99" t="n">
        <f aca="false">H25/B30</f>
        <v>0.308478097766492</v>
      </c>
    </row>
    <row r="32" customFormat="false" ht="30" hidden="false" customHeight="false" outlineLevel="0" collapsed="false">
      <c r="A32" s="121" t="s">
        <v>42</v>
      </c>
      <c r="B32" s="122"/>
      <c r="C32" s="123"/>
      <c r="D32" s="124"/>
      <c r="E32" s="124"/>
      <c r="F32" s="71"/>
      <c r="G32" s="71"/>
      <c r="H32" s="102" t="n">
        <f aca="false">H26/B30</f>
        <v>0.133798888055251</v>
      </c>
    </row>
    <row r="33" customFormat="false" ht="13.8" hidden="false" customHeight="false" outlineLevel="0" collapsed="false">
      <c r="A33" s="125"/>
      <c r="B33" s="126"/>
      <c r="C33" s="127"/>
      <c r="D33" s="128"/>
      <c r="E33" s="128"/>
      <c r="F33" s="78"/>
      <c r="G33" s="78"/>
      <c r="H33" s="78"/>
    </row>
    <row r="34" customFormat="false" ht="13.8" hidden="false" customHeight="false" outlineLevel="0" collapsed="false">
      <c r="A34" s="129"/>
      <c r="B34" s="130"/>
      <c r="C34" s="131"/>
      <c r="D34" s="132"/>
      <c r="E34" s="132"/>
      <c r="F34" s="84"/>
      <c r="G34" s="84"/>
      <c r="H34" s="84"/>
    </row>
  </sheetData>
  <mergeCells count="9">
    <mergeCell ref="A2:H3"/>
    <mergeCell ref="A5:A8"/>
    <mergeCell ref="B5:B8"/>
    <mergeCell ref="C5:C8"/>
    <mergeCell ref="D5:D8"/>
    <mergeCell ref="E5:E8"/>
    <mergeCell ref="F7:F8"/>
    <mergeCell ref="G7:G8"/>
    <mergeCell ref="H7:H8"/>
  </mergeCells>
  <printOptions headings="false" gridLines="false" gridLinesSet="true" horizontalCentered="false" verticalCentered="false"/>
  <pageMargins left="0.708333333333333" right="0.708333333333333" top="0.747916666666667" bottom="0.747916666666667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I27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90" zoomScaleNormal="90" zoomScalePageLayoutView="100" workbookViewId="0">
      <selection pane="topLeft" activeCell="G17" activeCellId="0" sqref="G17"/>
    </sheetView>
  </sheetViews>
  <sheetFormatPr defaultRowHeight="12.8"/>
  <cols>
    <col collapsed="false" hidden="false" max="1" min="1" style="1" width="32.8826530612245"/>
    <col collapsed="false" hidden="false" max="2" min="2" style="2" width="16.8724489795918"/>
    <col collapsed="false" hidden="false" max="3" min="3" style="2" width="10.3928571428571"/>
    <col collapsed="false" hidden="false" max="4" min="4" style="3" width="7.94897959183674"/>
    <col collapsed="false" hidden="false" max="5" min="5" style="3" width="7.83163265306122"/>
    <col collapsed="false" hidden="false" max="6" min="6" style="4" width="12.7142857142857"/>
    <col collapsed="false" hidden="false" max="7" min="7" style="4" width="14.7959183673469"/>
    <col collapsed="false" hidden="false" max="8" min="8" style="4" width="15.4081632653061"/>
    <col collapsed="false" hidden="false" max="9" min="9" style="3" width="19.1938775510204"/>
    <col collapsed="false" hidden="false" max="1025" min="10" style="3" width="11.734693877551"/>
  </cols>
  <sheetData>
    <row r="1" customFormat="false" ht="15" hidden="false" customHeight="false" outlineLevel="0" collapsed="false">
      <c r="A1" s="5"/>
      <c r="B1" s="6"/>
      <c r="C1" s="7"/>
      <c r="D1" s="8"/>
      <c r="E1" s="8"/>
      <c r="F1" s="9"/>
      <c r="G1" s="9"/>
      <c r="H1" s="9"/>
      <c r="I1" s="0"/>
    </row>
    <row r="2" customFormat="false" ht="13.8" hidden="false" customHeight="false" outlineLevel="0" collapsed="false">
      <c r="A2" s="10" t="s">
        <v>62</v>
      </c>
      <c r="B2" s="10"/>
      <c r="C2" s="10"/>
      <c r="D2" s="10"/>
      <c r="E2" s="10"/>
      <c r="F2" s="10"/>
      <c r="G2" s="10"/>
      <c r="H2" s="10"/>
      <c r="I2" s="0"/>
    </row>
    <row r="3" customFormat="false" ht="13.8" hidden="false" customHeight="false" outlineLevel="0" collapsed="false">
      <c r="A3" s="10"/>
      <c r="B3" s="10"/>
      <c r="C3" s="10"/>
      <c r="D3" s="10"/>
      <c r="E3" s="10"/>
      <c r="F3" s="10"/>
      <c r="G3" s="10"/>
      <c r="H3" s="10"/>
      <c r="I3" s="0"/>
    </row>
    <row r="4" customFormat="false" ht="15" hidden="false" customHeight="false" outlineLevel="0" collapsed="false">
      <c r="A4" s="5"/>
      <c r="B4" s="6"/>
      <c r="C4" s="7"/>
      <c r="D4" s="8"/>
      <c r="E4" s="8"/>
      <c r="F4" s="9"/>
      <c r="G4" s="9"/>
      <c r="H4" s="9"/>
      <c r="I4" s="0"/>
    </row>
    <row r="5" customFormat="false" ht="30" hidden="false" customHeight="true" outlineLevel="0" collapsed="false">
      <c r="A5" s="13" t="s">
        <v>1</v>
      </c>
      <c r="B5" s="12" t="s">
        <v>2</v>
      </c>
      <c r="C5" s="13" t="s">
        <v>3</v>
      </c>
      <c r="D5" s="12" t="s">
        <v>4</v>
      </c>
      <c r="E5" s="13" t="s">
        <v>5</v>
      </c>
      <c r="F5" s="14" t="s">
        <v>6</v>
      </c>
      <c r="G5" s="14" t="s">
        <v>6</v>
      </c>
      <c r="H5" s="14" t="s">
        <v>7</v>
      </c>
      <c r="I5" s="0"/>
    </row>
    <row r="6" customFormat="false" ht="15" hidden="false" customHeight="true" outlineLevel="0" collapsed="false">
      <c r="A6" s="13"/>
      <c r="B6" s="12"/>
      <c r="C6" s="13"/>
      <c r="D6" s="12"/>
      <c r="E6" s="12"/>
      <c r="F6" s="16" t="n">
        <v>42479</v>
      </c>
      <c r="G6" s="16" t="n">
        <v>42508</v>
      </c>
      <c r="H6" s="17" t="s">
        <v>8</v>
      </c>
      <c r="I6" s="0"/>
    </row>
    <row r="7" customFormat="false" ht="13.8" hidden="false" customHeight="false" outlineLevel="0" collapsed="false">
      <c r="A7" s="13"/>
      <c r="B7" s="12"/>
      <c r="C7" s="13"/>
      <c r="D7" s="12"/>
      <c r="E7" s="12"/>
      <c r="F7" s="16"/>
      <c r="G7" s="16"/>
      <c r="H7" s="17"/>
      <c r="I7" s="0"/>
    </row>
    <row r="8" customFormat="false" ht="15.75" hidden="false" customHeight="false" outlineLevel="0" collapsed="false">
      <c r="A8" s="18" t="s">
        <v>63</v>
      </c>
      <c r="B8" s="21" t="s">
        <v>64</v>
      </c>
      <c r="C8" s="20" t="s">
        <v>10</v>
      </c>
      <c r="D8" s="21" t="s">
        <v>51</v>
      </c>
      <c r="E8" s="133" t="n">
        <v>20</v>
      </c>
      <c r="F8" s="29" t="n">
        <f aca="false">F10+F9</f>
        <v>1238</v>
      </c>
      <c r="G8" s="29" t="n">
        <f aca="false">G10+G9</f>
        <v>1364</v>
      </c>
      <c r="H8" s="29" t="n">
        <f aca="false">(G8-F8)*E8</f>
        <v>2520</v>
      </c>
      <c r="I8" s="0"/>
    </row>
    <row r="9" customFormat="false" ht="15.75" hidden="false" customHeight="false" outlineLevel="0" collapsed="false">
      <c r="A9" s="24" t="str">
        <f aca="false">A8</f>
        <v>АВР 1 (лифт груз.)</v>
      </c>
      <c r="B9" s="31" t="s">
        <v>64</v>
      </c>
      <c r="C9" s="26" t="s">
        <v>12</v>
      </c>
      <c r="D9" s="21" t="s">
        <v>51</v>
      </c>
      <c r="E9" s="133" t="n">
        <v>20</v>
      </c>
      <c r="F9" s="28" t="n">
        <v>830</v>
      </c>
      <c r="G9" s="28" t="n">
        <v>916</v>
      </c>
      <c r="H9" s="28" t="n">
        <f aca="false">(G9-F9)*E9</f>
        <v>1720</v>
      </c>
      <c r="I9" s="0"/>
    </row>
    <row r="10" customFormat="false" ht="15.75" hidden="false" customHeight="false" outlineLevel="0" collapsed="false">
      <c r="A10" s="24" t="str">
        <f aca="false">A8</f>
        <v>АВР 1 (лифт груз.)</v>
      </c>
      <c r="B10" s="31" t="s">
        <v>64</v>
      </c>
      <c r="C10" s="26" t="s">
        <v>13</v>
      </c>
      <c r="D10" s="21" t="s">
        <v>51</v>
      </c>
      <c r="E10" s="133" t="n">
        <v>20</v>
      </c>
      <c r="F10" s="28" t="n">
        <v>408</v>
      </c>
      <c r="G10" s="28" t="n">
        <v>448</v>
      </c>
      <c r="H10" s="28" t="n">
        <f aca="false">(G10-F10)*E10</f>
        <v>800</v>
      </c>
      <c r="I10" s="0"/>
    </row>
    <row r="11" customFormat="false" ht="44.25" hidden="false" customHeight="false" outlineLevel="0" collapsed="false">
      <c r="A11" s="18" t="s">
        <v>65</v>
      </c>
      <c r="B11" s="21" t="s">
        <v>66</v>
      </c>
      <c r="C11" s="20" t="s">
        <v>10</v>
      </c>
      <c r="D11" s="21" t="s">
        <v>67</v>
      </c>
      <c r="E11" s="133" t="n">
        <v>15</v>
      </c>
      <c r="F11" s="29" t="n">
        <f aca="false">F12+F13</f>
        <v>844</v>
      </c>
      <c r="G11" s="29" t="n">
        <f aca="false">G12+G13</f>
        <v>910</v>
      </c>
      <c r="H11" s="29" t="n">
        <f aca="false">(G11-F11)*E11</f>
        <v>990</v>
      </c>
      <c r="I11" s="0"/>
    </row>
    <row r="12" customFormat="false" ht="44.25" hidden="false" customHeight="false" outlineLevel="0" collapsed="false">
      <c r="A12" s="24" t="str">
        <f aca="false">A11</f>
        <v>АВР 2 (лифт пасс., ИТП, домофон, узел связи, компьютер в консьержной))</v>
      </c>
      <c r="B12" s="31" t="s">
        <v>66</v>
      </c>
      <c r="C12" s="26" t="s">
        <v>12</v>
      </c>
      <c r="D12" s="21" t="s">
        <v>67</v>
      </c>
      <c r="E12" s="133" t="n">
        <v>15</v>
      </c>
      <c r="F12" s="28" t="n">
        <v>586</v>
      </c>
      <c r="G12" s="28" t="n">
        <v>633</v>
      </c>
      <c r="H12" s="28" t="n">
        <f aca="false">(G12-F12)*E12</f>
        <v>705</v>
      </c>
      <c r="I12" s="0"/>
    </row>
    <row r="13" customFormat="false" ht="44.25" hidden="false" customHeight="false" outlineLevel="0" collapsed="false">
      <c r="A13" s="24" t="str">
        <f aca="false">A11</f>
        <v>АВР 2 (лифт пасс., ИТП, домофон, узел связи, компьютер в консьержной))</v>
      </c>
      <c r="B13" s="31" t="s">
        <v>66</v>
      </c>
      <c r="C13" s="26" t="s">
        <v>13</v>
      </c>
      <c r="D13" s="21" t="s">
        <v>67</v>
      </c>
      <c r="E13" s="133" t="n">
        <v>15</v>
      </c>
      <c r="F13" s="28" t="n">
        <v>258</v>
      </c>
      <c r="G13" s="28" t="n">
        <v>277</v>
      </c>
      <c r="H13" s="28" t="n">
        <f aca="false">(G13-F13)*E13</f>
        <v>285</v>
      </c>
      <c r="I13" s="0"/>
    </row>
    <row r="14" customFormat="false" ht="15.75" hidden="false" customHeight="false" outlineLevel="0" collapsed="false">
      <c r="A14" s="18" t="s">
        <v>68</v>
      </c>
      <c r="B14" s="13" t="s">
        <v>69</v>
      </c>
      <c r="C14" s="20" t="s">
        <v>10</v>
      </c>
      <c r="D14" s="133"/>
      <c r="E14" s="133" t="n">
        <v>1</v>
      </c>
      <c r="F14" s="29" t="n">
        <f aca="false">F15+F16</f>
        <v>26994</v>
      </c>
      <c r="G14" s="29" t="n">
        <f aca="false">G15+G16</f>
        <v>28925</v>
      </c>
      <c r="H14" s="29" t="n">
        <f aca="false">(G14-F14)*E14</f>
        <v>1931</v>
      </c>
      <c r="I14" s="0"/>
    </row>
    <row r="15" customFormat="false" ht="15.75" hidden="false" customHeight="false" outlineLevel="0" collapsed="false">
      <c r="A15" s="24" t="str">
        <f aca="false">A14</f>
        <v>ОДН   (освещение)</v>
      </c>
      <c r="B15" s="30" t="str">
        <f aca="false">B14</f>
        <v>22029850-15</v>
      </c>
      <c r="C15" s="26" t="s">
        <v>12</v>
      </c>
      <c r="D15" s="134"/>
      <c r="E15" s="134" t="n">
        <v>1</v>
      </c>
      <c r="F15" s="28" t="n">
        <v>17790</v>
      </c>
      <c r="G15" s="28" t="n">
        <v>19018</v>
      </c>
      <c r="H15" s="28" t="n">
        <f aca="false">(G15-F15)*E15</f>
        <v>1228</v>
      </c>
      <c r="I15" s="0"/>
    </row>
    <row r="16" customFormat="false" ht="15.75" hidden="false" customHeight="false" outlineLevel="0" collapsed="false">
      <c r="A16" s="33" t="str">
        <f aca="false">A14</f>
        <v>ОДН   (освещение)</v>
      </c>
      <c r="B16" s="34" t="str">
        <f aca="false">B14</f>
        <v>22029850-15</v>
      </c>
      <c r="C16" s="35" t="s">
        <v>13</v>
      </c>
      <c r="D16" s="135"/>
      <c r="E16" s="135" t="n">
        <v>1</v>
      </c>
      <c r="F16" s="38" t="n">
        <v>9204</v>
      </c>
      <c r="G16" s="38" t="n">
        <v>9907</v>
      </c>
      <c r="H16" s="38" t="n">
        <f aca="false">(G16-F16)*E16</f>
        <v>703</v>
      </c>
      <c r="I16" s="0"/>
    </row>
    <row r="17" customFormat="false" ht="15.75" hidden="false" customHeight="false" outlineLevel="0" collapsed="false">
      <c r="A17" s="88" t="s">
        <v>31</v>
      </c>
      <c r="B17" s="89"/>
      <c r="C17" s="90"/>
      <c r="D17" s="136"/>
      <c r="E17" s="136"/>
      <c r="F17" s="137"/>
      <c r="G17" s="138"/>
      <c r="H17" s="94" t="n">
        <f aca="false">H8+H11+H14</f>
        <v>5441</v>
      </c>
      <c r="I17" s="0"/>
    </row>
    <row r="18" customFormat="false" ht="15.75" hidden="false" customHeight="false" outlineLevel="0" collapsed="false">
      <c r="A18" s="139" t="s">
        <v>32</v>
      </c>
      <c r="B18" s="140"/>
      <c r="C18" s="141"/>
      <c r="D18" s="142"/>
      <c r="E18" s="142"/>
      <c r="F18" s="143"/>
      <c r="G18" s="144"/>
      <c r="H18" s="145" t="n">
        <f aca="false">H9+H12+H15</f>
        <v>3653</v>
      </c>
      <c r="I18" s="57"/>
    </row>
    <row r="19" customFormat="false" ht="15.75" hidden="false" customHeight="false" outlineLevel="0" collapsed="false">
      <c r="A19" s="146" t="s">
        <v>33</v>
      </c>
      <c r="B19" s="147"/>
      <c r="C19" s="148"/>
      <c r="D19" s="149"/>
      <c r="E19" s="149"/>
      <c r="F19" s="150"/>
      <c r="G19" s="151"/>
      <c r="H19" s="152" t="n">
        <f aca="false">H10+H13+H16</f>
        <v>1788</v>
      </c>
    </row>
    <row r="20" customFormat="false" ht="15.75" hidden="false" customHeight="false" outlineLevel="0" collapsed="false">
      <c r="A20" s="146" t="s">
        <v>34</v>
      </c>
      <c r="B20" s="153" t="n">
        <v>3.69</v>
      </c>
      <c r="C20" s="148" t="s">
        <v>35</v>
      </c>
      <c r="D20" s="149"/>
      <c r="E20" s="149"/>
      <c r="F20" s="150"/>
      <c r="G20" s="151"/>
      <c r="H20" s="154" t="n">
        <f aca="false">H18*B20</f>
        <v>13479.57</v>
      </c>
    </row>
    <row r="21" customFormat="false" ht="15.75" hidden="false" customHeight="false" outlineLevel="0" collapsed="false">
      <c r="A21" s="146" t="s">
        <v>36</v>
      </c>
      <c r="B21" s="153" t="n">
        <v>1.25</v>
      </c>
      <c r="C21" s="148" t="s">
        <v>35</v>
      </c>
      <c r="D21" s="149"/>
      <c r="E21" s="149"/>
      <c r="F21" s="150"/>
      <c r="G21" s="151"/>
      <c r="H21" s="154" t="n">
        <f aca="false">H19*B21</f>
        <v>2235</v>
      </c>
    </row>
    <row r="22" customFormat="false" ht="15.75" hidden="false" customHeight="false" outlineLevel="0" collapsed="false">
      <c r="A22" s="146" t="s">
        <v>37</v>
      </c>
      <c r="B22" s="147"/>
      <c r="C22" s="148"/>
      <c r="D22" s="149"/>
      <c r="E22" s="149"/>
      <c r="F22" s="150"/>
      <c r="G22" s="151"/>
      <c r="H22" s="154" t="n">
        <f aca="false">H20+H21</f>
        <v>15714.57</v>
      </c>
    </row>
    <row r="23" customFormat="false" ht="15.75" hidden="false" customHeight="false" outlineLevel="0" collapsed="false">
      <c r="A23" s="146" t="s">
        <v>38</v>
      </c>
      <c r="B23" s="20" t="s">
        <v>70</v>
      </c>
      <c r="C23" s="148" t="s">
        <v>40</v>
      </c>
      <c r="D23" s="149"/>
      <c r="E23" s="149"/>
      <c r="F23" s="150"/>
      <c r="G23" s="151"/>
      <c r="H23" s="154" t="n">
        <f aca="false">H22/B23</f>
        <v>1.92123749908306</v>
      </c>
    </row>
    <row r="24" customFormat="false" ht="30" hidden="false" customHeight="false" outlineLevel="0" collapsed="false">
      <c r="A24" s="146" t="s">
        <v>41</v>
      </c>
      <c r="B24" s="147"/>
      <c r="C24" s="148"/>
      <c r="D24" s="149"/>
      <c r="E24" s="149"/>
      <c r="F24" s="150"/>
      <c r="G24" s="151"/>
      <c r="H24" s="154" t="n">
        <f aca="false">H18/B23</f>
        <v>0.446609775778174</v>
      </c>
    </row>
    <row r="25" customFormat="false" ht="30" hidden="false" customHeight="false" outlineLevel="0" collapsed="false">
      <c r="A25" s="155" t="s">
        <v>42</v>
      </c>
      <c r="B25" s="156"/>
      <c r="C25" s="157"/>
      <c r="D25" s="158"/>
      <c r="E25" s="158"/>
      <c r="F25" s="159"/>
      <c r="G25" s="160"/>
      <c r="H25" s="161" t="n">
        <f aca="false">H19/B23</f>
        <v>0.218597941169279</v>
      </c>
    </row>
    <row r="26" customFormat="false" ht="13.8" hidden="false" customHeight="false" outlineLevel="0" collapsed="false">
      <c r="A26" s="162"/>
      <c r="B26" s="163"/>
      <c r="C26" s="164"/>
      <c r="D26" s="165"/>
      <c r="E26" s="165"/>
      <c r="F26" s="166"/>
      <c r="G26" s="167"/>
      <c r="H26" s="167"/>
    </row>
    <row r="27" customFormat="false" ht="13.8" hidden="false" customHeight="false" outlineLevel="0" collapsed="false">
      <c r="A27" s="168"/>
      <c r="B27" s="169"/>
      <c r="C27" s="170"/>
      <c r="D27" s="171"/>
      <c r="E27" s="171"/>
      <c r="F27" s="172"/>
      <c r="G27" s="173"/>
      <c r="H27" s="173"/>
    </row>
  </sheetData>
  <mergeCells count="9">
    <mergeCell ref="A2:H3"/>
    <mergeCell ref="A5:A7"/>
    <mergeCell ref="B5:B7"/>
    <mergeCell ref="C5:C7"/>
    <mergeCell ref="D5:D7"/>
    <mergeCell ref="E5:E7"/>
    <mergeCell ref="F6:F7"/>
    <mergeCell ref="G6:G7"/>
    <mergeCell ref="H6:H7"/>
  </mergeCells>
  <printOptions headings="false" gridLines="false" gridLinesSet="true" horizontalCentered="false" verticalCentered="false"/>
  <pageMargins left="0.708333333333333" right="0.708333333333333" top="0.747916666666667" bottom="0.747916666666667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196</TotalTime>
  <Application>LibreOffice/5.0.4.2$Windows_X86_64 LibreOffice_project/2b9802c1994aa0b7dc6079e128979269cf95bc78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2014-02-13T08:12:49Z</dcterms:created>
  <dc:creator>Елена Астионова</dc:creator>
  <dc:language>ru-RU</dc:language>
  <cp:lastPrinted>2016-05-23T14:55:44Z</cp:lastPrinted>
  <dcterms:modified xsi:type="dcterms:W3CDTF">2016-05-23T14:56:17Z</dcterms:modified>
  <cp:revision>80</cp:revision>
</cp:coreProperties>
</file>