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3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  <sheet name="б-р 60П 14А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<sst xmlns="http://schemas.openxmlformats.org/spreadsheetml/2006/main" count="353" uniqueCount="71">
  <si>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</si>
  <si>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</si>
  <si>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</si>
  <si>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</si>
  <si>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</si>
  <si>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</si>
  <si>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</si>
  <si>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</si>
  <si>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</si>
  <si>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</si>
  <si>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</si>
  <si>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</si>
  <si>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</si>
  <si>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</si>
  <si>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</si>
  <si>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</si>
  <si>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</si>
  <si>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</si>
  <si>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</si>
  <si>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</si>
  <si>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</si>
  <si>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</si>
  <si>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</si>
  <si>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</si>
  <si>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</si>
  <si>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</si>
  <si>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</si>
  <si>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</si>
  <si>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</si>
  <si>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</si>
  <si>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</si>
  <si>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</si>
  <si>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</si>
  <si>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</si>
  <si>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</si>
  <si>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</si>
  <si>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</si>
  <si>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</si>
  <si>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</si>
  <si>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25277,02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</si>
  <si>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</si>
  <si>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</si>
  <si>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</si>
  <si>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</si>
  <si>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</si>
  <si>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</si>
  <si>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</si>
  <si>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</si>
  <si>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</si>
  <si>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</si>
  <si>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</si>
  <si>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</si>
  <si>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</si>
  <si>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</si>
  <si>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</si>
  <si>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</si>
  <si>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</si>
  <si>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</si>
  <si>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</si>
  <si>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</si>
  <si>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</si>
  <si>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</si>
  <si>
    <t>Отчет по электроэнергии МОП бульвар 60-летия Победы дом 14А</t>
  </si>
  <si>
    <t>АВР 1 (лифт груз.)</t>
  </si>
  <si>
    <t>22032903-15</t>
  </si>
  <si>
    <t>АВР 2 (лифт пасс., ИТП, домофон, узел связи, компьютер в консьержной))</t>
  </si>
  <si>
    <t>22032706-15</t>
  </si>
  <si>
    <t>75/5</t>
  </si>
  <si>
    <t>ОДН   (освещение)</t>
  </si>
  <si>
    <t>22029850-15</t>
  </si>
  <si>
    <t>8179,4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</si>
</sst>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90" zoomScaleNormal="90" zoomScalePageLayoutView="100" workbookViewId="0">
      <selection pane="topLeft" activeCell="H51" activeCellId="0" sqref="H51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42327</v>
      </c>
      <c r="G7" s="16" t="n">
        <v>42356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3204</v>
      </c>
      <c r="G9" s="23" t="n">
        <f aca="false">G11+G10</f>
        <v>3272</v>
      </c>
      <c r="H9" s="23" t="n">
        <f aca="false">(G9-F9)*E9</f>
        <v>2040</v>
      </c>
      <c r="I9" s="0"/>
    </row>
    <row r="10" customFormat="false" ht="30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2342</v>
      </c>
      <c r="G10" s="27" t="n">
        <v>2392</v>
      </c>
      <c r="H10" s="28" t="n">
        <f aca="false">(G10-F10)*E10</f>
        <v>1500</v>
      </c>
      <c r="I10" s="0"/>
    </row>
    <row r="11" customFormat="false" ht="30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862</v>
      </c>
      <c r="G11" s="27" t="n">
        <v>880</v>
      </c>
      <c r="H11" s="28" t="n">
        <f aca="false">(G11-F11)*E11</f>
        <v>540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73920</v>
      </c>
      <c r="G12" s="23" t="n">
        <f aca="false">G13+G14</f>
        <v>75606</v>
      </c>
      <c r="H12" s="29" t="n">
        <f aca="false">(G12-F12)*E12</f>
        <v>1686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48358</v>
      </c>
      <c r="G13" s="27" t="n">
        <v>49453</v>
      </c>
      <c r="H13" s="28" t="n">
        <f aca="false">(G13-F13)*E13</f>
        <v>1095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25562</v>
      </c>
      <c r="G14" s="27" t="n">
        <v>26153</v>
      </c>
      <c r="H14" s="28" t="n">
        <f aca="false">(G14-F14)*E14</f>
        <v>591</v>
      </c>
      <c r="I14" s="0"/>
    </row>
    <row r="15" customFormat="false" ht="30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5045</v>
      </c>
      <c r="G15" s="23" t="n">
        <f aca="false">G16+G17</f>
        <v>5166</v>
      </c>
      <c r="H15" s="29" t="n">
        <f aca="false">(G15-F15)*E15</f>
        <v>3630</v>
      </c>
      <c r="I15" s="0"/>
    </row>
    <row r="16" customFormat="false" ht="30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3691</v>
      </c>
      <c r="G16" s="27" t="n">
        <v>3782</v>
      </c>
      <c r="H16" s="28" t="n">
        <f aca="false">(G16-F16)*E16</f>
        <v>2730</v>
      </c>
      <c r="I16" s="0"/>
    </row>
    <row r="17" customFormat="false" ht="30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1354</v>
      </c>
      <c r="G17" s="27" t="n">
        <v>1384</v>
      </c>
      <c r="H17" s="28" t="n">
        <f aca="false">(G17-F17)*E17</f>
        <v>900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122576</v>
      </c>
      <c r="G18" s="23" t="n">
        <f aca="false">G19+G20</f>
        <v>124655</v>
      </c>
      <c r="H18" s="29" t="n">
        <f aca="false">(G18-F18)*E18</f>
        <v>2079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80484</v>
      </c>
      <c r="G19" s="27" t="n">
        <v>81842</v>
      </c>
      <c r="H19" s="28" t="n">
        <f aca="false">(G19-F19)*E19</f>
        <v>1358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42092</v>
      </c>
      <c r="G20" s="27" t="n">
        <v>42813</v>
      </c>
      <c r="H20" s="28" t="n">
        <f aca="false">(G20-F20)*E20</f>
        <v>721</v>
      </c>
      <c r="I20" s="0"/>
    </row>
    <row r="21" customFormat="false" ht="30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4144</v>
      </c>
      <c r="G21" s="23" t="n">
        <f aca="false">G22+G23</f>
        <v>4243</v>
      </c>
      <c r="H21" s="29" t="n">
        <f aca="false">(G21-F21)*E21</f>
        <v>2970</v>
      </c>
      <c r="I21" s="0"/>
    </row>
    <row r="22" customFormat="false" ht="30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3041</v>
      </c>
      <c r="G22" s="27" t="n">
        <v>3115</v>
      </c>
      <c r="H22" s="28" t="n">
        <f aca="false">(G22-F22)*E22</f>
        <v>2220</v>
      </c>
      <c r="I22" s="0"/>
    </row>
    <row r="23" customFormat="false" ht="30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1103</v>
      </c>
      <c r="G23" s="27" t="n">
        <v>1128</v>
      </c>
      <c r="H23" s="28" t="n">
        <f aca="false">(G23-F23)*E23</f>
        <v>750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117640</v>
      </c>
      <c r="G24" s="23" t="n">
        <f aca="false">G25+G26</f>
        <v>120155</v>
      </c>
      <c r="H24" s="29" t="n">
        <f aca="false">(G24-F24)*E24</f>
        <v>2515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77270</v>
      </c>
      <c r="G25" s="27" t="n">
        <v>78917</v>
      </c>
      <c r="H25" s="28" t="n">
        <f aca="false">(G25-F25)*E25</f>
        <v>1647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40370</v>
      </c>
      <c r="G26" s="37" t="n">
        <v>41238</v>
      </c>
      <c r="H26" s="38" t="n">
        <f aca="false">(G26-F26)*E26</f>
        <v>868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6319</v>
      </c>
      <c r="G27" s="23" t="n">
        <f aca="false">G28+G29</f>
        <v>6834</v>
      </c>
      <c r="H27" s="29" t="n">
        <f aca="false">G27-F27</f>
        <v>515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4195</v>
      </c>
      <c r="G28" s="27" t="n">
        <v>4537</v>
      </c>
      <c r="H28" s="28" t="n">
        <f aca="false">G28-F28</f>
        <v>342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2124</v>
      </c>
      <c r="G29" s="27" t="n">
        <v>2297</v>
      </c>
      <c r="H29" s="28" t="n">
        <f aca="false">G29-F29</f>
        <v>173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2528</v>
      </c>
      <c r="G30" s="23" t="n">
        <f aca="false">G31+G32</f>
        <v>2693</v>
      </c>
      <c r="H30" s="29" t="n">
        <f aca="false">G30-F30</f>
        <v>165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1679</v>
      </c>
      <c r="G31" s="39" t="n">
        <v>1789</v>
      </c>
      <c r="H31" s="40" t="n">
        <f aca="false">G31-F31</f>
        <v>110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849</v>
      </c>
      <c r="G32" s="39" t="n">
        <v>904</v>
      </c>
      <c r="H32" s="40" t="n">
        <f aca="false">G32-F32</f>
        <v>55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17755</v>
      </c>
      <c r="G33" s="41" t="n">
        <f aca="false">G34+G35</f>
        <v>19003</v>
      </c>
      <c r="H33" s="42" t="n">
        <f aca="false">G33-F33</f>
        <v>1248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11755</v>
      </c>
      <c r="G34" s="39" t="n">
        <v>12638</v>
      </c>
      <c r="H34" s="40" t="n">
        <f aca="false">G34-F34</f>
        <v>883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6000</v>
      </c>
      <c r="G35" s="39" t="n">
        <v>6365</v>
      </c>
      <c r="H35" s="40" t="n">
        <f aca="false">G35-F35</f>
        <v>365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2976</v>
      </c>
      <c r="G36" s="41" t="n">
        <f aca="false">G37+G38</f>
        <v>3177</v>
      </c>
      <c r="H36" s="42" t="n">
        <f aca="false">G36-F36</f>
        <v>201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1981</v>
      </c>
      <c r="G37" s="39" t="n">
        <v>2115</v>
      </c>
      <c r="H37" s="40" t="n">
        <f aca="false">G37-F37</f>
        <v>134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995</v>
      </c>
      <c r="G38" s="39" t="n">
        <v>1062</v>
      </c>
      <c r="H38" s="40" t="n">
        <f aca="false">G38-F38</f>
        <v>67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17579</v>
      </c>
      <c r="G39" s="41" t="n">
        <f aca="false">G40+G41</f>
        <v>18990</v>
      </c>
      <c r="H39" s="42" t="n">
        <f aca="false">G39-F39</f>
        <v>1411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11711</v>
      </c>
      <c r="G40" s="39" t="n">
        <v>12650</v>
      </c>
      <c r="H40" s="40" t="n">
        <f aca="false">G40-F40</f>
        <v>939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5868</v>
      </c>
      <c r="G41" s="39" t="n">
        <v>6340</v>
      </c>
      <c r="H41" s="40" t="n">
        <f aca="false">G41-F41</f>
        <v>472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2843</v>
      </c>
      <c r="G42" s="41" t="n">
        <f aca="false">G43+G44</f>
        <v>3031</v>
      </c>
      <c r="H42" s="42" t="n">
        <f aca="false">G42-F42</f>
        <v>188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1893</v>
      </c>
      <c r="G43" s="39" t="n">
        <v>2018</v>
      </c>
      <c r="H43" s="40" t="n">
        <f aca="false">G43-F43</f>
        <v>125</v>
      </c>
      <c r="I43" s="0"/>
    </row>
    <row r="44" customFormat="false" ht="15.75" hidden="false" customHeight="false" outlineLevel="0" collapsed="false">
      <c r="A44" s="43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950</v>
      </c>
      <c r="G44" s="39" t="n">
        <v>1013</v>
      </c>
      <c r="H44" s="40" t="n">
        <f aca="false">G44-F44</f>
        <v>63</v>
      </c>
      <c r="I44" s="0"/>
    </row>
    <row r="45" customFormat="false" ht="30" hidden="false" customHeight="false" outlineLevel="0" collapsed="false">
      <c r="A45" s="44" t="s">
        <v>31</v>
      </c>
      <c r="B45" s="45"/>
      <c r="C45" s="26"/>
      <c r="D45" s="46"/>
      <c r="E45" s="46"/>
      <c r="F45" s="47"/>
      <c r="G45" s="48"/>
      <c r="H45" s="49" t="n">
        <f aca="false">H9+H12+H15+H18+H21+H24+H27+H30+H33+H36+H39+H42</f>
        <v>18648</v>
      </c>
      <c r="I45" s="0"/>
    </row>
    <row r="46" customFormat="false" ht="15.75" hidden="false" customHeight="false" outlineLevel="0" collapsed="false">
      <c r="A46" s="50" t="s">
        <v>32</v>
      </c>
      <c r="B46" s="51"/>
      <c r="C46" s="52"/>
      <c r="D46" s="53"/>
      <c r="E46" s="53"/>
      <c r="F46" s="54"/>
      <c r="G46" s="55"/>
      <c r="H46" s="56" t="n">
        <f aca="false">H10+H13+H16+H19+H22+H25+H28+H31+H34+H37+H40+H43</f>
        <v>13083</v>
      </c>
      <c r="I46" s="57"/>
    </row>
    <row r="47" customFormat="false" ht="15.75" hidden="false" customHeight="false" outlineLevel="0" collapsed="false">
      <c r="A47" s="58" t="s">
        <v>33</v>
      </c>
      <c r="B47" s="59"/>
      <c r="C47" s="60"/>
      <c r="D47" s="61"/>
      <c r="E47" s="61"/>
      <c r="F47" s="62"/>
      <c r="G47" s="41"/>
      <c r="H47" s="63" t="n">
        <f aca="false">H11+H14+H17+H20+H23+H26+H29+H32+H35+H38+H41+H44</f>
        <v>5565</v>
      </c>
    </row>
    <row r="48" customFormat="false" ht="15.75" hidden="false" customHeight="false" outlineLevel="0" collapsed="false">
      <c r="A48" s="58" t="s">
        <v>34</v>
      </c>
      <c r="B48" s="64" t="n">
        <v>3.69</v>
      </c>
      <c r="C48" s="60" t="s">
        <v>35</v>
      </c>
      <c r="D48" s="61"/>
      <c r="E48" s="61"/>
      <c r="F48" s="62"/>
      <c r="G48" s="41"/>
      <c r="H48" s="65" t="n">
        <f aca="false">H46*B48</f>
        <v>48276.27</v>
      </c>
    </row>
    <row r="49" customFormat="false" ht="15.75" hidden="false" customHeight="false" outlineLevel="0" collapsed="false">
      <c r="A49" s="58" t="s">
        <v>36</v>
      </c>
      <c r="B49" s="64" t="n">
        <v>1.25</v>
      </c>
      <c r="C49" s="60" t="s">
        <v>35</v>
      </c>
      <c r="D49" s="61"/>
      <c r="E49" s="61"/>
      <c r="F49" s="62"/>
      <c r="G49" s="41"/>
      <c r="H49" s="65" t="n">
        <f aca="false">H47*B49</f>
        <v>6956.25</v>
      </c>
    </row>
    <row r="50" customFormat="false" ht="15.75" hidden="false" customHeight="false" outlineLevel="0" collapsed="false">
      <c r="A50" s="58" t="s">
        <v>37</v>
      </c>
      <c r="B50" s="59"/>
      <c r="C50" s="60"/>
      <c r="D50" s="61"/>
      <c r="E50" s="61"/>
      <c r="F50" s="62"/>
      <c r="G50" s="41"/>
      <c r="H50" s="65" t="n">
        <f aca="false">H48+H49</f>
        <v>55232.52</v>
      </c>
    </row>
    <row r="51" customFormat="false" ht="30" hidden="false" customHeight="false" outlineLevel="0" collapsed="false">
      <c r="A51" s="58" t="s">
        <v>38</v>
      </c>
      <c r="B51" s="59" t="s">
        <v>39</v>
      </c>
      <c r="C51" s="60" t="s">
        <v>40</v>
      </c>
      <c r="D51" s="61"/>
      <c r="E51" s="61"/>
      <c r="F51" s="62"/>
      <c r="G51" s="41"/>
      <c r="H51" s="65" t="n">
        <f aca="false">H50/B51</f>
        <v>2.18508827385507</v>
      </c>
    </row>
    <row r="52" customFormat="false" ht="30" hidden="false" customHeight="false" outlineLevel="0" collapsed="false">
      <c r="A52" s="58" t="s">
        <v>41</v>
      </c>
      <c r="B52" s="59"/>
      <c r="C52" s="60"/>
      <c r="D52" s="61"/>
      <c r="E52" s="61"/>
      <c r="F52" s="62"/>
      <c r="G52" s="41"/>
      <c r="H52" s="65" t="n">
        <f aca="false">H46/B51</f>
        <v>0.51758474693615</v>
      </c>
    </row>
    <row r="53" customFormat="false" ht="30" hidden="false" customHeight="false" outlineLevel="0" collapsed="false">
      <c r="A53" s="66" t="s">
        <v>42</v>
      </c>
      <c r="B53" s="67"/>
      <c r="C53" s="68"/>
      <c r="D53" s="69"/>
      <c r="E53" s="69"/>
      <c r="F53" s="70"/>
      <c r="G53" s="71"/>
      <c r="H53" s="72" t="n">
        <f aca="false">H47/B51</f>
        <v>0.220160446128539</v>
      </c>
    </row>
    <row r="54" customFormat="false" ht="13.8" hidden="false" customHeight="false" outlineLevel="0" collapsed="false">
      <c r="A54" s="73"/>
      <c r="B54" s="74"/>
      <c r="C54" s="75"/>
      <c r="D54" s="76"/>
      <c r="E54" s="76"/>
      <c r="F54" s="77"/>
      <c r="G54" s="78"/>
      <c r="H54" s="77"/>
    </row>
    <row r="55" customFormat="false" ht="13.8" hidden="false" customHeight="false" outlineLevel="0" collapsed="false">
      <c r="A55" s="79"/>
      <c r="B55" s="80"/>
      <c r="C55" s="81"/>
      <c r="D55" s="82"/>
      <c r="E55" s="82"/>
      <c r="F55" s="83"/>
      <c r="G55" s="84"/>
      <c r="H55" s="83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21" colorId="64" zoomScale="90" zoomScaleNormal="90" zoomScalePageLayoutView="100" workbookViewId="0">
      <selection pane="topLeft" activeCell="G30" activeCellId="0" sqref="G30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42327</v>
      </c>
      <c r="G7" s="16" t="n">
        <v>42356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2469</v>
      </c>
      <c r="G9" s="23" t="n">
        <f aca="false">G11+G10</f>
        <v>2523</v>
      </c>
      <c r="H9" s="23" t="n">
        <f aca="false">(G9-F9)*E9</f>
        <v>1620</v>
      </c>
      <c r="I9" s="0"/>
    </row>
    <row r="10" customFormat="false" ht="30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1723</v>
      </c>
      <c r="G10" s="27" t="n">
        <v>1762</v>
      </c>
      <c r="H10" s="28" t="n">
        <f aca="false">(G10-F10)*E10</f>
        <v>1170</v>
      </c>
      <c r="I10" s="0"/>
    </row>
    <row r="11" customFormat="false" ht="30" hidden="false" customHeight="false" outlineLevel="0" collapsed="false">
      <c r="A11" s="24" t="s">
        <v>9</v>
      </c>
      <c r="B11" s="85" t="n">
        <v>9336028</v>
      </c>
      <c r="C11" s="26" t="s">
        <v>13</v>
      </c>
      <c r="D11" s="21" t="s">
        <v>11</v>
      </c>
      <c r="E11" s="22" t="n">
        <v>30</v>
      </c>
      <c r="F11" s="27" t="n">
        <v>746</v>
      </c>
      <c r="G11" s="27" t="n">
        <v>761</v>
      </c>
      <c r="H11" s="28" t="n">
        <f aca="false">(G11-F11)*E11</f>
        <v>450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34034</v>
      </c>
      <c r="G12" s="23" t="n">
        <f aca="false">G13+G14</f>
        <v>34256</v>
      </c>
      <c r="H12" s="29" t="n">
        <f aca="false">(G12-F12)*E12</f>
        <v>222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22959</v>
      </c>
      <c r="G13" s="27" t="n">
        <v>23099</v>
      </c>
      <c r="H13" s="28" t="n">
        <f aca="false">(G13-F13)*E13</f>
        <v>140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11075</v>
      </c>
      <c r="G14" s="27" t="n">
        <v>11157</v>
      </c>
      <c r="H14" s="28" t="n">
        <f aca="false">(G14-F14)*E14</f>
        <v>82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40564</v>
      </c>
      <c r="G15" s="23" t="n">
        <f aca="false">G16+G17</f>
        <v>41920</v>
      </c>
      <c r="H15" s="29" t="n">
        <f aca="false">(G15-F15)*E15</f>
        <v>1356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27040</v>
      </c>
      <c r="G16" s="27" t="n">
        <v>27940</v>
      </c>
      <c r="H16" s="28" t="n">
        <f aca="false">(G16-F16)*E16</f>
        <v>900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13524</v>
      </c>
      <c r="G17" s="27" t="n">
        <v>13980</v>
      </c>
      <c r="H17" s="28" t="n">
        <f aca="false">(G17-F17)*E17</f>
        <v>456</v>
      </c>
      <c r="I17" s="0"/>
    </row>
    <row r="18" customFormat="false" ht="30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2856</v>
      </c>
      <c r="G18" s="23" t="n">
        <f aca="false">G19+G20</f>
        <v>2923</v>
      </c>
      <c r="H18" s="29" t="n">
        <f aca="false">(G18-F18)*E18</f>
        <v>2010</v>
      </c>
      <c r="I18" s="0"/>
    </row>
    <row r="19" customFormat="false" ht="30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1978</v>
      </c>
      <c r="G19" s="27" t="n">
        <v>2027</v>
      </c>
      <c r="H19" s="28" t="n">
        <f aca="false">(G19-F19)*E19</f>
        <v>1470</v>
      </c>
      <c r="I19" s="0"/>
    </row>
    <row r="20" customFormat="false" ht="30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878</v>
      </c>
      <c r="G20" s="27" t="n">
        <v>896</v>
      </c>
      <c r="H20" s="28" t="n">
        <f aca="false">(G20-F20)*E20</f>
        <v>540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40634</v>
      </c>
      <c r="G21" s="23" t="n">
        <f aca="false">G22+G23</f>
        <v>40928</v>
      </c>
      <c r="H21" s="29" t="n">
        <f aca="false">(G21-F21)*E21</f>
        <v>294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27564</v>
      </c>
      <c r="G22" s="27" t="n">
        <v>27775</v>
      </c>
      <c r="H22" s="28" t="n">
        <f aca="false">(G22-F22)*E22</f>
        <v>211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6" t="n">
        <v>13070</v>
      </c>
      <c r="G23" s="86" t="n">
        <v>13153</v>
      </c>
      <c r="H23" s="87" t="n">
        <f aca="false">(G23-F23)*E23</f>
        <v>83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92"/>
      <c r="G24" s="93"/>
      <c r="H24" s="94" t="n">
        <f aca="false">H9+H12+H15+H18+H21</f>
        <v>5502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54"/>
      <c r="G25" s="55"/>
      <c r="H25" s="95" t="n">
        <f aca="false">H10+H13+H16+H19+H22</f>
        <v>3891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62"/>
      <c r="G26" s="41"/>
      <c r="H26" s="96" t="n">
        <f aca="false">H11+H14+H17+H20+H23</f>
        <v>1611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97"/>
      <c r="G27" s="98"/>
      <c r="H27" s="99" t="n">
        <f aca="false">H25*B27</f>
        <v>14357.79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97"/>
      <c r="G28" s="98"/>
      <c r="H28" s="99" t="n">
        <f aca="false">H26*B28</f>
        <v>2013.75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97"/>
      <c r="G29" s="98"/>
      <c r="H29" s="99" t="n">
        <f aca="false">H27+H28</f>
        <v>16371.54</v>
      </c>
    </row>
    <row r="30" customFormat="false" ht="30" hidden="false" customHeight="false" outlineLevel="0" collapsed="false">
      <c r="A30" s="58" t="s">
        <v>38</v>
      </c>
      <c r="B30" s="59" t="s">
        <v>48</v>
      </c>
      <c r="C30" s="60" t="s">
        <v>40</v>
      </c>
      <c r="D30" s="61"/>
      <c r="E30" s="61"/>
      <c r="F30" s="97"/>
      <c r="G30" s="98"/>
      <c r="H30" s="99" t="n">
        <f aca="false">H29/B30</f>
        <v>1.65322333077513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97"/>
      <c r="G31" s="98"/>
      <c r="H31" s="99" t="n">
        <f aca="false">H25/B30</f>
        <v>0.392919174374924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0"/>
      <c r="G32" s="101"/>
      <c r="H32" s="102" t="n">
        <f aca="false">H26/B30</f>
        <v>0.162681261865331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42326</v>
      </c>
      <c r="G7" s="16" t="n">
        <v>42356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4147</v>
      </c>
      <c r="G9" s="23" t="n">
        <f aca="false">G11+G10</f>
        <v>4306</v>
      </c>
      <c r="H9" s="23" t="n">
        <f aca="false">(G9-F9)*E9</f>
        <v>3180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2819</v>
      </c>
      <c r="G10" s="27" t="n">
        <v>2931</v>
      </c>
      <c r="H10" s="28" t="n">
        <f aca="false">(G10-F10)*E10</f>
        <v>2240</v>
      </c>
      <c r="I10" s="0"/>
    </row>
    <row r="11" customFormat="false" ht="30" hidden="false" customHeight="false" outlineLevel="0" collapsed="false">
      <c r="A11" s="24" t="s">
        <v>50</v>
      </c>
      <c r="B11" s="85" t="n">
        <v>13526317</v>
      </c>
      <c r="C11" s="26" t="s">
        <v>13</v>
      </c>
      <c r="D11" s="21" t="s">
        <v>51</v>
      </c>
      <c r="E11" s="22" t="n">
        <v>20</v>
      </c>
      <c r="F11" s="27" t="n">
        <v>1328</v>
      </c>
      <c r="G11" s="27" t="n">
        <v>1375</v>
      </c>
      <c r="H11" s="28" t="n">
        <f aca="false">(G11-F11)*E11</f>
        <v>940</v>
      </c>
      <c r="I11" s="0"/>
    </row>
    <row r="12" customFormat="false" ht="30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39129</v>
      </c>
      <c r="G12" s="23" t="n">
        <f aca="false">G13+G14</f>
        <v>39676</v>
      </c>
      <c r="H12" s="29" t="n">
        <f aca="false">(G12-F12)*E12</f>
        <v>547</v>
      </c>
      <c r="I12" s="0"/>
    </row>
    <row r="13" customFormat="false" ht="15.75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27810</v>
      </c>
      <c r="G13" s="27" t="n">
        <v>28254</v>
      </c>
      <c r="H13" s="28" t="n">
        <f aca="false">(G13-F13)*E13</f>
        <v>444</v>
      </c>
      <c r="I13" s="0"/>
    </row>
    <row r="14" customFormat="false" ht="15.75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11319</v>
      </c>
      <c r="G14" s="27" t="n">
        <v>11422</v>
      </c>
      <c r="H14" s="28" t="n">
        <f aca="false">(G14-F14)*E14</f>
        <v>103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30093</v>
      </c>
      <c r="G15" s="23" t="n">
        <f aca="false">G16+G17</f>
        <v>31499</v>
      </c>
      <c r="H15" s="29" t="n">
        <f aca="false">G15-F15</f>
        <v>1406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20061</v>
      </c>
      <c r="G16" s="27" t="n">
        <v>20998</v>
      </c>
      <c r="H16" s="28" t="n">
        <f aca="false">(G16-F16)*E16</f>
        <v>937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10032</v>
      </c>
      <c r="G17" s="27" t="n">
        <v>10501</v>
      </c>
      <c r="H17" s="28" t="n">
        <f aca="false">(G17-F17)*E17</f>
        <v>469</v>
      </c>
      <c r="I17" s="0"/>
    </row>
    <row r="18" customFormat="false" ht="30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2715</v>
      </c>
      <c r="G18" s="23" t="n">
        <f aca="false">G19+G20</f>
        <v>2798</v>
      </c>
      <c r="H18" s="29" t="n">
        <f aca="false">(G18-F18)*E18</f>
        <v>1660</v>
      </c>
      <c r="I18" s="0"/>
    </row>
    <row r="19" customFormat="false" ht="30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1831</v>
      </c>
      <c r="G19" s="27" t="n">
        <v>1891</v>
      </c>
      <c r="H19" s="28" t="n">
        <f aca="false">(G19-F19)*E19</f>
        <v>1200</v>
      </c>
      <c r="I19" s="0"/>
    </row>
    <row r="20" customFormat="false" ht="30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884</v>
      </c>
      <c r="G20" s="27" t="n">
        <v>907</v>
      </c>
      <c r="H20" s="28" t="n">
        <f aca="false">(G20-F20)*E20</f>
        <v>460</v>
      </c>
      <c r="I20" s="0"/>
    </row>
    <row r="21" customFormat="false" ht="28.35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35778</v>
      </c>
      <c r="G21" s="23" t="n">
        <f aca="false">G22+G23</f>
        <v>36431</v>
      </c>
      <c r="H21" s="29" t="n">
        <f aca="false">(G21-F21)*E21</f>
        <v>653</v>
      </c>
      <c r="I21" s="0"/>
    </row>
    <row r="22" customFormat="false" ht="30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25960</v>
      </c>
      <c r="G22" s="27" t="n">
        <v>26509</v>
      </c>
      <c r="H22" s="28" t="n">
        <f aca="false">(G22-F22)*E22</f>
        <v>549</v>
      </c>
      <c r="I22" s="0"/>
    </row>
    <row r="23" customFormat="false" ht="15.75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9818</v>
      </c>
      <c r="G23" s="37" t="n">
        <v>9922</v>
      </c>
      <c r="H23" s="38" t="n">
        <f aca="false">(G23-F23)*E23</f>
        <v>104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103"/>
      <c r="G24" s="104"/>
      <c r="H24" s="94" t="n">
        <f aca="false">H9+H12+H18+H21</f>
        <v>6040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105"/>
      <c r="G25" s="106"/>
      <c r="H25" s="95" t="n">
        <f aca="false">H10+H13+H19+H22</f>
        <v>4433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107"/>
      <c r="G26" s="108"/>
      <c r="H26" s="96" t="n">
        <f aca="false">H11+H14+H20+H23</f>
        <v>1607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107"/>
      <c r="G27" s="108"/>
      <c r="H27" s="99" t="n">
        <f aca="false">H25*B27</f>
        <v>16357.77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107"/>
      <c r="G28" s="108"/>
      <c r="H28" s="99" t="n">
        <f aca="false">H26*B28</f>
        <v>2008.75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107"/>
      <c r="G29" s="108"/>
      <c r="H29" s="99" t="n">
        <f aca="false">H27+H28</f>
        <v>18366.52</v>
      </c>
    </row>
    <row r="30" customFormat="false" ht="30" hidden="false" customHeight="false" outlineLevel="0" collapsed="false">
      <c r="A30" s="58" t="s">
        <v>38</v>
      </c>
      <c r="B30" s="59" t="s">
        <v>58</v>
      </c>
      <c r="C30" s="60" t="s">
        <v>40</v>
      </c>
      <c r="D30" s="61"/>
      <c r="E30" s="61"/>
      <c r="F30" s="107"/>
      <c r="G30" s="108"/>
      <c r="H30" s="99" t="n">
        <f aca="false">H29/B30</f>
        <v>1.9465338349849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107"/>
      <c r="G31" s="108"/>
      <c r="H31" s="99" t="n">
        <f aca="false">H25/B30</f>
        <v>0.469821419108685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9"/>
      <c r="G32" s="110"/>
      <c r="H32" s="102" t="n">
        <f aca="false">H26/B30</f>
        <v>0.170314238779079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42327</v>
      </c>
      <c r="G7" s="16" t="n">
        <v>42356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4101</v>
      </c>
      <c r="G9" s="23" t="n">
        <f aca="false">G11+G10</f>
        <v>4276</v>
      </c>
      <c r="H9" s="23" t="n">
        <f aca="false">(G9-F9)*E9</f>
        <v>3500</v>
      </c>
      <c r="I9" s="0"/>
    </row>
    <row r="10" customFormat="false" ht="30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2780</v>
      </c>
      <c r="G10" s="27" t="n">
        <v>2901</v>
      </c>
      <c r="H10" s="28" t="n">
        <f aca="false">(G10-F10)*E10</f>
        <v>2420</v>
      </c>
      <c r="I10" s="0"/>
    </row>
    <row r="11" customFormat="false" ht="30" hidden="false" customHeight="false" outlineLevel="0" collapsed="false">
      <c r="A11" s="24" t="s">
        <v>9</v>
      </c>
      <c r="B11" s="85" t="n">
        <v>13680372</v>
      </c>
      <c r="C11" s="26" t="s">
        <v>13</v>
      </c>
      <c r="D11" s="31" t="s">
        <v>51</v>
      </c>
      <c r="E11" s="32" t="n">
        <v>20</v>
      </c>
      <c r="F11" s="27" t="n">
        <v>1321</v>
      </c>
      <c r="G11" s="27" t="n">
        <v>1375</v>
      </c>
      <c r="H11" s="28" t="n">
        <f aca="false">(G11-F11)*E11</f>
        <v>1080</v>
      </c>
      <c r="I11" s="0"/>
    </row>
    <row r="12" customFormat="false" ht="30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30875</v>
      </c>
      <c r="G12" s="23" t="n">
        <f aca="false">G13+G14</f>
        <v>31409</v>
      </c>
      <c r="H12" s="29" t="n">
        <f aca="false">(G12-F12)*E12</f>
        <v>534</v>
      </c>
      <c r="I12" s="0"/>
    </row>
    <row r="13" customFormat="false" ht="15.75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24274</v>
      </c>
      <c r="G13" s="27" t="n">
        <v>24636</v>
      </c>
      <c r="H13" s="28" t="n">
        <f aca="false">(G13-F13)*E13</f>
        <v>362</v>
      </c>
      <c r="I13" s="0"/>
    </row>
    <row r="14" customFormat="false" ht="15.75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6601</v>
      </c>
      <c r="G14" s="27" t="n">
        <v>6773</v>
      </c>
      <c r="H14" s="28" t="n">
        <f aca="false">(G14-F14)*E14</f>
        <v>172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29965</v>
      </c>
      <c r="G15" s="23" t="n">
        <f aca="false">G16+G17</f>
        <v>31466</v>
      </c>
      <c r="H15" s="29" t="n">
        <f aca="false">G15-F15</f>
        <v>1501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20012</v>
      </c>
      <c r="G16" s="27" t="n">
        <v>21013</v>
      </c>
      <c r="H16" s="28" t="n">
        <f aca="false">G16-F16</f>
        <v>1001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9953</v>
      </c>
      <c r="G17" s="27" t="n">
        <v>10453</v>
      </c>
      <c r="H17" s="28" t="n">
        <f aca="false">G17-F17</f>
        <v>500</v>
      </c>
      <c r="I17" s="0"/>
    </row>
    <row r="18" customFormat="false" ht="30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594</v>
      </c>
      <c r="G18" s="23" t="n">
        <f aca="false">G19+G20</f>
        <v>613</v>
      </c>
      <c r="H18" s="29" t="n">
        <f aca="false">(G18-F18)*E18</f>
        <v>380</v>
      </c>
      <c r="I18" s="0"/>
    </row>
    <row r="19" customFormat="false" ht="30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400</v>
      </c>
      <c r="G19" s="27" t="n">
        <v>414</v>
      </c>
      <c r="H19" s="28" t="n">
        <f aca="false">(G19-F19)*E19</f>
        <v>280</v>
      </c>
      <c r="I19" s="0"/>
    </row>
    <row r="20" customFormat="false" ht="30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194</v>
      </c>
      <c r="G20" s="27" t="n">
        <v>199</v>
      </c>
      <c r="H20" s="28" t="n">
        <f aca="false">(G20-F20)*E20</f>
        <v>100</v>
      </c>
      <c r="I20" s="0"/>
    </row>
    <row r="21" customFormat="false" ht="30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36934</v>
      </c>
      <c r="G21" s="23" t="n">
        <f aca="false">G22+G23</f>
        <v>37408</v>
      </c>
      <c r="H21" s="29" t="n">
        <f aca="false">(G21-F21)*E21</f>
        <v>474</v>
      </c>
      <c r="I21" s="0"/>
    </row>
    <row r="22" customFormat="false" ht="30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29211</v>
      </c>
      <c r="G22" s="27" t="n">
        <v>29537</v>
      </c>
      <c r="H22" s="28" t="n">
        <f aca="false">(G22-F22)*E22</f>
        <v>326</v>
      </c>
      <c r="I22" s="0"/>
    </row>
    <row r="23" customFormat="false" ht="15.75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7723</v>
      </c>
      <c r="G23" s="37" t="n">
        <v>7871</v>
      </c>
      <c r="H23" s="38" t="n">
        <f aca="false">(G23-F23)*E23</f>
        <v>148</v>
      </c>
      <c r="I23" s="0"/>
    </row>
    <row r="24" customFormat="false" ht="30" hidden="false" customHeight="false" outlineLevel="0" collapsed="false">
      <c r="A24" s="88" t="s">
        <v>31</v>
      </c>
      <c r="B24" s="111"/>
      <c r="C24" s="90"/>
      <c r="D24" s="112"/>
      <c r="E24" s="112"/>
      <c r="F24" s="93"/>
      <c r="G24" s="93"/>
      <c r="H24" s="94" t="n">
        <f aca="false">H9+H12+H18+H21</f>
        <v>4888</v>
      </c>
      <c r="I24" s="0"/>
    </row>
    <row r="25" customFormat="false" ht="15.75" hidden="false" customHeight="false" outlineLevel="0" collapsed="false">
      <c r="A25" s="113" t="s">
        <v>32</v>
      </c>
      <c r="B25" s="114"/>
      <c r="C25" s="115"/>
      <c r="D25" s="116"/>
      <c r="E25" s="116"/>
      <c r="F25" s="55"/>
      <c r="G25" s="55"/>
      <c r="H25" s="95" t="n">
        <f aca="false">H10+H13+H19+H22</f>
        <v>3388</v>
      </c>
      <c r="I25" s="117"/>
    </row>
    <row r="26" customFormat="false" ht="15.75" hidden="false" customHeight="false" outlineLevel="0" collapsed="false">
      <c r="A26" s="118" t="s">
        <v>33</v>
      </c>
      <c r="B26" s="119"/>
      <c r="C26" s="19"/>
      <c r="D26" s="22"/>
      <c r="E26" s="22"/>
      <c r="F26" s="41"/>
      <c r="G26" s="41"/>
      <c r="H26" s="96" t="n">
        <f aca="false">H11+H14+H20+H23</f>
        <v>1500</v>
      </c>
    </row>
    <row r="27" customFormat="false" ht="15.75" hidden="false" customHeight="false" outlineLevel="0" collapsed="false">
      <c r="A27" s="118" t="s">
        <v>34</v>
      </c>
      <c r="B27" s="120" t="n">
        <v>3.69</v>
      </c>
      <c r="C27" s="19" t="s">
        <v>35</v>
      </c>
      <c r="D27" s="22"/>
      <c r="E27" s="22"/>
      <c r="F27" s="41"/>
      <c r="G27" s="41"/>
      <c r="H27" s="99" t="n">
        <f aca="false">H25*B27</f>
        <v>12501.72</v>
      </c>
    </row>
    <row r="28" customFormat="false" ht="15.75" hidden="false" customHeight="false" outlineLevel="0" collapsed="false">
      <c r="A28" s="118" t="s">
        <v>36</v>
      </c>
      <c r="B28" s="120" t="n">
        <v>1.25</v>
      </c>
      <c r="C28" s="19" t="s">
        <v>35</v>
      </c>
      <c r="D28" s="22"/>
      <c r="E28" s="22"/>
      <c r="F28" s="41"/>
      <c r="G28" s="41"/>
      <c r="H28" s="99" t="n">
        <f aca="false">H26*B28</f>
        <v>1875</v>
      </c>
    </row>
    <row r="29" customFormat="false" ht="15.75" hidden="false" customHeight="false" outlineLevel="0" collapsed="false">
      <c r="A29" s="118" t="s">
        <v>37</v>
      </c>
      <c r="B29" s="119"/>
      <c r="C29" s="19"/>
      <c r="D29" s="22"/>
      <c r="E29" s="22"/>
      <c r="F29" s="41"/>
      <c r="G29" s="41"/>
      <c r="H29" s="99" t="n">
        <f aca="false">H27+H28</f>
        <v>14376.72</v>
      </c>
    </row>
    <row r="30" customFormat="false" ht="30" hidden="false" customHeight="false" outlineLevel="0" collapsed="false">
      <c r="A30" s="118" t="s">
        <v>38</v>
      </c>
      <c r="B30" s="119" t="s">
        <v>61</v>
      </c>
      <c r="C30" s="19" t="s">
        <v>40</v>
      </c>
      <c r="D30" s="22"/>
      <c r="E30" s="22"/>
      <c r="F30" s="41"/>
      <c r="G30" s="41"/>
      <c r="H30" s="99" t="n">
        <f aca="false">H29/B30</f>
        <v>1.38288220696024</v>
      </c>
    </row>
    <row r="31" customFormat="false" ht="30" hidden="false" customHeight="false" outlineLevel="0" collapsed="false">
      <c r="A31" s="118" t="s">
        <v>41</v>
      </c>
      <c r="B31" s="119"/>
      <c r="C31" s="19"/>
      <c r="D31" s="22"/>
      <c r="E31" s="22"/>
      <c r="F31" s="41"/>
      <c r="G31" s="41"/>
      <c r="H31" s="99" t="n">
        <f aca="false">H25/B30</f>
        <v>0.325888305342337</v>
      </c>
    </row>
    <row r="32" customFormat="false" ht="30" hidden="false" customHeight="false" outlineLevel="0" collapsed="false">
      <c r="A32" s="121" t="s">
        <v>42</v>
      </c>
      <c r="B32" s="122"/>
      <c r="C32" s="123"/>
      <c r="D32" s="124"/>
      <c r="E32" s="124"/>
      <c r="F32" s="71"/>
      <c r="G32" s="71"/>
      <c r="H32" s="102" t="n">
        <f aca="false">H26/B30</f>
        <v>0.144283488197611</v>
      </c>
    </row>
    <row r="33" customFormat="false" ht="13.8" hidden="false" customHeight="false" outlineLevel="0" collapsed="false">
      <c r="A33" s="125"/>
      <c r="B33" s="126"/>
      <c r="C33" s="127"/>
      <c r="D33" s="128"/>
      <c r="E33" s="128"/>
      <c r="F33" s="78"/>
      <c r="G33" s="78"/>
      <c r="H33" s="78"/>
    </row>
    <row r="34" customFormat="false" ht="13.8" hidden="false" customHeight="false" outlineLevel="0" collapsed="false">
      <c r="A34" s="129"/>
      <c r="B34" s="130"/>
      <c r="C34" s="131"/>
      <c r="D34" s="132"/>
      <c r="E34" s="132"/>
      <c r="F34" s="84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7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G17" activeCellId="0" sqref="G17"/>
    </sheetView>
  </sheetViews>
  <sheetFormatPr defaultRowHeight="12.8"/>
  <cols>
    <col collapsed="false" hidden="false" max="1" min="1" style="1" width="26.530612244898"/>
    <col collapsed="false" hidden="false" max="2" min="2" style="2" width="14.1836734693878"/>
    <col collapsed="false" hidden="false" max="3" min="3" style="2" width="9.16836734693878"/>
    <col collapsed="false" hidden="false" max="4" min="4" style="3" width="6.72448979591837"/>
    <col collapsed="false" hidden="false" max="5" min="5" style="3" width="6.6071428571428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62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3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15" hidden="false" customHeight="true" outlineLevel="0" collapsed="false">
      <c r="A6" s="13"/>
      <c r="B6" s="12"/>
      <c r="C6" s="13"/>
      <c r="D6" s="12"/>
      <c r="E6" s="12"/>
      <c r="F6" s="16" t="n">
        <v>42326</v>
      </c>
      <c r="G6" s="16" t="n">
        <v>42356</v>
      </c>
      <c r="H6" s="17" t="s">
        <v>8</v>
      </c>
      <c r="I6" s="0"/>
    </row>
    <row r="7" customFormat="false" ht="13.8" hidden="false" customHeight="false" outlineLevel="0" collapsed="false">
      <c r="A7" s="13"/>
      <c r="B7" s="12"/>
      <c r="C7" s="13"/>
      <c r="D7" s="12"/>
      <c r="E7" s="12"/>
      <c r="F7" s="16"/>
      <c r="G7" s="16"/>
      <c r="H7" s="17"/>
      <c r="I7" s="0"/>
    </row>
    <row r="8" customFormat="false" ht="15.75" hidden="false" customHeight="false" outlineLevel="0" collapsed="false">
      <c r="A8" s="18" t="s">
        <v>63</v>
      </c>
      <c r="B8" s="21" t="s">
        <v>64</v>
      </c>
      <c r="C8" s="20" t="s">
        <v>10</v>
      </c>
      <c r="D8" s="21" t="s">
        <v>51</v>
      </c>
      <c r="E8" s="133" t="n">
        <v>20</v>
      </c>
      <c r="F8" s="29" t="n">
        <f aca="false">F10+F9</f>
        <v>621</v>
      </c>
      <c r="G8" s="29" t="n">
        <f aca="false">G10+G9</f>
        <v>750</v>
      </c>
      <c r="H8" s="29" t="n">
        <f aca="false">(G8-F8)*E8</f>
        <v>2580</v>
      </c>
      <c r="I8" s="0"/>
    </row>
    <row r="9" customFormat="false" ht="15.75" hidden="false" customHeight="false" outlineLevel="0" collapsed="false">
      <c r="A9" s="24" t="str">
        <f aca="false">A8</f>
        <v>АВР 1 (лифт груз.)</v>
      </c>
      <c r="B9" s="31" t="s">
        <v>64</v>
      </c>
      <c r="C9" s="26" t="s">
        <v>12</v>
      </c>
      <c r="D9" s="21" t="s">
        <v>51</v>
      </c>
      <c r="E9" s="133" t="n">
        <v>20</v>
      </c>
      <c r="F9" s="28" t="n">
        <v>406</v>
      </c>
      <c r="G9" s="28" t="n">
        <v>494</v>
      </c>
      <c r="H9" s="28" t="n">
        <f aca="false">(G9-F9)*E9</f>
        <v>1760</v>
      </c>
      <c r="I9" s="0"/>
    </row>
    <row r="10" customFormat="false" ht="15.75" hidden="false" customHeight="false" outlineLevel="0" collapsed="false">
      <c r="A10" s="24" t="str">
        <f aca="false">A8</f>
        <v>АВР 1 (лифт груз.)</v>
      </c>
      <c r="B10" s="31" t="s">
        <v>64</v>
      </c>
      <c r="C10" s="26" t="s">
        <v>13</v>
      </c>
      <c r="D10" s="21" t="s">
        <v>51</v>
      </c>
      <c r="E10" s="133" t="n">
        <v>20</v>
      </c>
      <c r="F10" s="28" t="n">
        <v>215</v>
      </c>
      <c r="G10" s="28" t="n">
        <v>256</v>
      </c>
      <c r="H10" s="28" t="n">
        <f aca="false">(G10-F10)*E10</f>
        <v>820</v>
      </c>
      <c r="I10" s="0"/>
    </row>
    <row r="11" customFormat="false" ht="58.55" hidden="false" customHeight="false" outlineLevel="0" collapsed="false">
      <c r="A11" s="18" t="s">
        <v>65</v>
      </c>
      <c r="B11" s="21" t="s">
        <v>66</v>
      </c>
      <c r="C11" s="20" t="s">
        <v>10</v>
      </c>
      <c r="D11" s="21" t="s">
        <v>67</v>
      </c>
      <c r="E11" s="133" t="n">
        <v>15</v>
      </c>
      <c r="F11" s="29" t="n">
        <f aca="false">F12+F13</f>
        <v>201</v>
      </c>
      <c r="G11" s="29" t="n">
        <f aca="false">G12+G13</f>
        <v>323</v>
      </c>
      <c r="H11" s="29" t="n">
        <f aca="false">(G11-F11)*E11</f>
        <v>1830</v>
      </c>
      <c r="I11" s="0"/>
    </row>
    <row r="12" customFormat="false" ht="58.55" hidden="false" customHeight="false" outlineLevel="0" collapsed="false">
      <c r="A12" s="24" t="str">
        <f aca="false">A11</f>
        <v>АВР 2 (лифт пасс., ИТП, домофон, узел связи, компьютер в консьержной))</v>
      </c>
      <c r="B12" s="31" t="s">
        <v>66</v>
      </c>
      <c r="C12" s="26" t="s">
        <v>12</v>
      </c>
      <c r="D12" s="21" t="s">
        <v>67</v>
      </c>
      <c r="E12" s="133" t="n">
        <v>15</v>
      </c>
      <c r="F12" s="28" t="n">
        <v>139</v>
      </c>
      <c r="G12" s="28" t="n">
        <v>225</v>
      </c>
      <c r="H12" s="28" t="n">
        <f aca="false">(G12-F12)*E12</f>
        <v>1290</v>
      </c>
      <c r="I12" s="0"/>
    </row>
    <row r="13" customFormat="false" ht="58.55" hidden="false" customHeight="false" outlineLevel="0" collapsed="false">
      <c r="A13" s="24" t="str">
        <f aca="false">A11</f>
        <v>АВР 2 (лифт пасс., ИТП, домофон, узел связи, компьютер в консьержной))</v>
      </c>
      <c r="B13" s="31" t="s">
        <v>66</v>
      </c>
      <c r="C13" s="26" t="s">
        <v>13</v>
      </c>
      <c r="D13" s="21" t="s">
        <v>67</v>
      </c>
      <c r="E13" s="133" t="n">
        <v>15</v>
      </c>
      <c r="F13" s="28" t="n">
        <v>62</v>
      </c>
      <c r="G13" s="28" t="n">
        <v>98</v>
      </c>
      <c r="H13" s="28" t="n">
        <f aca="false">(G13-F13)*E13</f>
        <v>540</v>
      </c>
      <c r="I13" s="0"/>
    </row>
    <row r="14" customFormat="false" ht="15.75" hidden="false" customHeight="false" outlineLevel="0" collapsed="false">
      <c r="A14" s="18" t="s">
        <v>68</v>
      </c>
      <c r="B14" s="13" t="s">
        <v>69</v>
      </c>
      <c r="C14" s="20" t="s">
        <v>10</v>
      </c>
      <c r="D14" s="133"/>
      <c r="E14" s="133" t="n">
        <v>1</v>
      </c>
      <c r="F14" s="29" t="n">
        <f aca="false">F15+F16</f>
        <v>14233</v>
      </c>
      <c r="G14" s="29" t="n">
        <f aca="false">G15+G16</f>
        <v>16807</v>
      </c>
      <c r="H14" s="29" t="n">
        <f aca="false">(G14-F14)*E14</f>
        <v>2574</v>
      </c>
      <c r="I14" s="0"/>
    </row>
    <row r="15" customFormat="false" ht="15.75" hidden="false" customHeight="false" outlineLevel="0" collapsed="false">
      <c r="A15" s="24" t="str">
        <f aca="false">A14</f>
        <v>ОДН   (освещение)</v>
      </c>
      <c r="B15" s="30" t="str">
        <f aca="false">B14</f>
        <v>22029850-15</v>
      </c>
      <c r="C15" s="26" t="s">
        <v>12</v>
      </c>
      <c r="D15" s="134"/>
      <c r="E15" s="134" t="n">
        <v>1</v>
      </c>
      <c r="F15" s="28" t="n">
        <v>9393</v>
      </c>
      <c r="G15" s="28" t="n">
        <v>11079</v>
      </c>
      <c r="H15" s="28" t="n">
        <f aca="false">(G15-F15)*E15</f>
        <v>1686</v>
      </c>
      <c r="I15" s="0"/>
    </row>
    <row r="16" customFormat="false" ht="15.75" hidden="false" customHeight="false" outlineLevel="0" collapsed="false">
      <c r="A16" s="33" t="str">
        <f aca="false">A14</f>
        <v>ОДН   (освещение)</v>
      </c>
      <c r="B16" s="34" t="str">
        <f aca="false">B14</f>
        <v>22029850-15</v>
      </c>
      <c r="C16" s="35" t="s">
        <v>13</v>
      </c>
      <c r="D16" s="135"/>
      <c r="E16" s="135" t="n">
        <v>1</v>
      </c>
      <c r="F16" s="38" t="n">
        <v>4840</v>
      </c>
      <c r="G16" s="38" t="n">
        <v>5728</v>
      </c>
      <c r="H16" s="38" t="n">
        <f aca="false">(G16-F16)*E16</f>
        <v>888</v>
      </c>
      <c r="I16" s="0"/>
    </row>
    <row r="17" customFormat="false" ht="30" hidden="false" customHeight="false" outlineLevel="0" collapsed="false">
      <c r="A17" s="88" t="s">
        <v>31</v>
      </c>
      <c r="B17" s="89"/>
      <c r="C17" s="90"/>
      <c r="D17" s="136"/>
      <c r="E17" s="136"/>
      <c r="F17" s="137"/>
      <c r="G17" s="138"/>
      <c r="H17" s="94" t="n">
        <f aca="false">H8+H11+H14</f>
        <v>6984</v>
      </c>
      <c r="I17" s="0"/>
    </row>
    <row r="18" customFormat="false" ht="15.75" hidden="false" customHeight="false" outlineLevel="0" collapsed="false">
      <c r="A18" s="139" t="s">
        <v>32</v>
      </c>
      <c r="B18" s="140"/>
      <c r="C18" s="141"/>
      <c r="D18" s="142"/>
      <c r="E18" s="142"/>
      <c r="F18" s="143"/>
      <c r="G18" s="144"/>
      <c r="H18" s="145" t="n">
        <f aca="false">H9+H12+H15</f>
        <v>4736</v>
      </c>
      <c r="I18" s="57"/>
    </row>
    <row r="19" customFormat="false" ht="15.75" hidden="false" customHeight="false" outlineLevel="0" collapsed="false">
      <c r="A19" s="146" t="s">
        <v>33</v>
      </c>
      <c r="B19" s="147"/>
      <c r="C19" s="148"/>
      <c r="D19" s="149"/>
      <c r="E19" s="149"/>
      <c r="F19" s="150"/>
      <c r="G19" s="151"/>
      <c r="H19" s="152" t="n">
        <f aca="false">H10+H13+H16</f>
        <v>2248</v>
      </c>
    </row>
    <row r="20" customFormat="false" ht="15.75" hidden="false" customHeight="false" outlineLevel="0" collapsed="false">
      <c r="A20" s="146" t="s">
        <v>34</v>
      </c>
      <c r="B20" s="153" t="n">
        <v>3.69</v>
      </c>
      <c r="C20" s="148" t="s">
        <v>35</v>
      </c>
      <c r="D20" s="149"/>
      <c r="E20" s="149"/>
      <c r="F20" s="150"/>
      <c r="G20" s="151"/>
      <c r="H20" s="154" t="n">
        <f aca="false">H18*B20</f>
        <v>17475.84</v>
      </c>
    </row>
    <row r="21" customFormat="false" ht="15.75" hidden="false" customHeight="false" outlineLevel="0" collapsed="false">
      <c r="A21" s="146" t="s">
        <v>36</v>
      </c>
      <c r="B21" s="153" t="n">
        <v>1.25</v>
      </c>
      <c r="C21" s="148" t="s">
        <v>35</v>
      </c>
      <c r="D21" s="149"/>
      <c r="E21" s="149"/>
      <c r="F21" s="150"/>
      <c r="G21" s="151"/>
      <c r="H21" s="154" t="n">
        <f aca="false">H19*B21</f>
        <v>2810</v>
      </c>
    </row>
    <row r="22" customFormat="false" ht="15.75" hidden="false" customHeight="false" outlineLevel="0" collapsed="false">
      <c r="A22" s="146" t="s">
        <v>37</v>
      </c>
      <c r="B22" s="147"/>
      <c r="C22" s="148"/>
      <c r="D22" s="149"/>
      <c r="E22" s="149"/>
      <c r="F22" s="150"/>
      <c r="G22" s="151"/>
      <c r="H22" s="154" t="n">
        <f aca="false">H20+H21</f>
        <v>20285.84</v>
      </c>
    </row>
    <row r="23" customFormat="false" ht="15.75" hidden="false" customHeight="false" outlineLevel="0" collapsed="false">
      <c r="A23" s="146" t="s">
        <v>38</v>
      </c>
      <c r="B23" s="20" t="s">
        <v>70</v>
      </c>
      <c r="C23" s="148" t="s">
        <v>40</v>
      </c>
      <c r="D23" s="149"/>
      <c r="E23" s="149"/>
      <c r="F23" s="150"/>
      <c r="G23" s="151"/>
      <c r="H23" s="154" t="n">
        <f aca="false">H22/B23</f>
        <v>2.4801134557547</v>
      </c>
    </row>
    <row r="24" customFormat="false" ht="30" hidden="false" customHeight="false" outlineLevel="0" collapsed="false">
      <c r="A24" s="146" t="s">
        <v>41</v>
      </c>
      <c r="B24" s="147"/>
      <c r="C24" s="148"/>
      <c r="D24" s="149"/>
      <c r="E24" s="149"/>
      <c r="F24" s="150"/>
      <c r="G24" s="151"/>
      <c r="H24" s="154" t="n">
        <f aca="false">H18/B23</f>
        <v>0.5790155757146</v>
      </c>
    </row>
    <row r="25" customFormat="false" ht="30" hidden="false" customHeight="false" outlineLevel="0" collapsed="false">
      <c r="A25" s="155" t="s">
        <v>42</v>
      </c>
      <c r="B25" s="156"/>
      <c r="C25" s="157"/>
      <c r="D25" s="158"/>
      <c r="E25" s="158"/>
      <c r="F25" s="159"/>
      <c r="G25" s="160"/>
      <c r="H25" s="161" t="n">
        <f aca="false">H19/B23</f>
        <v>0.274836785094261</v>
      </c>
    </row>
    <row r="26" customFormat="false" ht="13.8" hidden="false" customHeight="false" outlineLevel="0" collapsed="false">
      <c r="A26" s="162"/>
      <c r="B26" s="163"/>
      <c r="C26" s="164"/>
      <c r="D26" s="165"/>
      <c r="E26" s="165"/>
      <c r="F26" s="166"/>
      <c r="G26" s="167"/>
      <c r="H26" s="167"/>
    </row>
    <row r="27" customFormat="false" ht="13.8" hidden="false" customHeight="false" outlineLevel="0" collapsed="false">
      <c r="A27" s="168"/>
      <c r="B27" s="169"/>
      <c r="C27" s="170"/>
      <c r="D27" s="171"/>
      <c r="E27" s="171"/>
      <c r="F27" s="172"/>
      <c r="G27" s="173"/>
      <c r="H27" s="173"/>
    </row>
  </sheetData>
  <mergeCells count="9">
    <mergeCell ref="A2:H3"/>
    <mergeCell ref="A5:A7"/>
    <mergeCell ref="B5:B7"/>
    <mergeCell ref="C5:C7"/>
    <mergeCell ref="D5:D7"/>
    <mergeCell ref="E5:E7"/>
    <mergeCell ref="F6:F7"/>
    <mergeCell ref="G6:G7"/>
    <mergeCell ref="H6:H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2015-12-09T11:39:47Z</cp:lastPrinted>
  <dcterms:modified xsi:type="dcterms:W3CDTF">2015-12-18T15:19:18Z</dcterms:modified>
  <cp:revision>46</cp:revision>
</cp:coreProperties>
</file>