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Я13" sheetId="1" state="visible" r:id="rId2"/>
    <sheet name="Я13а" sheetId="2" state="visible" r:id="rId3"/>
    <sheet name="б-р 60П 12" sheetId="3" state="visible" r:id="rId4"/>
    <sheet name="Я 13 Б" sheetId="4" state="visible" r:id="rId5"/>
    <sheet name="б-р 60П 14А" sheetId="5" state="visible" r:id="rId6"/>
  </sheets>
  <calcPr iterateCount="100" refMode="A1" iterate="false" iterateDelta="0.0001"/>
</workbook>
</file>

<file path=xl/sharedStrings.xml><?xml version="1.0" encoding="utf-8"?>
<sst xmlns="http://schemas.openxmlformats.org/spreadsheetml/2006/main" count="353" uniqueCount="71">
  <si>
    <t>Отчет по электроэнергии МОП ул. Ялагина дом 13</t>
  </si>
  <si>
    <t>Объект электроснабжения МОП</t>
  </si>
  <si>
    <t>№ 
счетчика</t>
  </si>
  <si>
    <t>Тариф</t>
  </si>
  <si>
    <t>Тип
ТУ</t>
  </si>
  <si>
    <t>Коэф</t>
  </si>
  <si>
    <t>Показания на дату</t>
  </si>
  <si>
    <t>Итого за месяц</t>
  </si>
  <si>
    <t>квт.ч</t>
  </si>
  <si>
    <t>ВРУ 1 АВР (лифты)</t>
  </si>
  <si>
    <t>Т1+Т2</t>
  </si>
  <si>
    <t>150/5</t>
  </si>
  <si>
    <t>Т1 день</t>
  </si>
  <si>
    <t>Т2 ночь</t>
  </si>
  <si>
    <t>ВРУ 1 РУ 1.3. (освещение)</t>
  </si>
  <si>
    <t>ВРУ 2 АВР (лифты)</t>
  </si>
  <si>
    <t>ВРУ 2 РУ 2.3. (освещение)</t>
  </si>
  <si>
    <t>ВРУ 3 АВР (лифты)</t>
  </si>
  <si>
    <t>ВРУ 3 РУ 3.3. (освещение)</t>
  </si>
  <si>
    <t>ИТП 1</t>
  </si>
  <si>
    <t>16843381-13</t>
  </si>
  <si>
    <t>ИТП 2</t>
  </si>
  <si>
    <t>18441105-14</t>
  </si>
  <si>
    <t>ИТП 3</t>
  </si>
  <si>
    <t>16846759-13</t>
  </si>
  <si>
    <t>ИТП 4</t>
  </si>
  <si>
    <t>18441110-14</t>
  </si>
  <si>
    <t>ИТП 5</t>
  </si>
  <si>
    <t>16806110-13</t>
  </si>
  <si>
    <t>ИТП 6</t>
  </si>
  <si>
    <t>18379212-14</t>
  </si>
  <si>
    <t>Итого Т1=Т2, квт/ч</t>
  </si>
  <si>
    <t>Итого Т1, квт/ч</t>
  </si>
  <si>
    <t>Итого Т2, квт/ч</t>
  </si>
  <si>
    <t>Итого Т1, руб.</t>
  </si>
  <si>
    <t>руб.</t>
  </si>
  <si>
    <t>Итого Т2, руб.</t>
  </si>
  <si>
    <t>Итого, руб</t>
  </si>
  <si>
    <t>Сумма на 1 кв м, руб.</t>
  </si>
  <si>
    <t>25277,02</t>
  </si>
  <si>
    <t>кв м</t>
  </si>
  <si>
    <t>Кол-во кв/ч  Т1 на 1 кв м</t>
  </si>
  <si>
    <t>Кол-во кв/ч  Т2 на 1 кв м</t>
  </si>
  <si>
    <t>Отчет по электроэнергии МОП ул. Ялагина дом 13 А</t>
  </si>
  <si>
    <t>ВРУ 1 ШУ 1 (освещение)</t>
  </si>
  <si>
    <t>ИТП</t>
  </si>
  <si>
    <t>08235155-11</t>
  </si>
  <si>
    <t>ВРУ 2  ШУ1 (освещение)</t>
  </si>
  <si>
    <t>9902,8</t>
  </si>
  <si>
    <t>Отчет по электроэнергии МОП бульвар 60-летия Победы дом 12</t>
  </si>
  <si>
    <t>ВРУ 1 АВР (лифты, ИТП)</t>
  </si>
  <si>
    <t>100/5</t>
  </si>
  <si>
    <t>ВРУ 1  (освещение)</t>
  </si>
  <si>
    <t>ВРУ 1 (освещение)</t>
  </si>
  <si>
    <t>в т.ч.  ИТП</t>
  </si>
  <si>
    <t>ВРУ 2   (освещение)</t>
  </si>
  <si>
    <t>ВРУ 2  (освещение)</t>
  </si>
  <si>
    <t>ВРУ 2 (освещение)</t>
  </si>
  <si>
    <t>9435,5</t>
  </si>
  <si>
    <t>Отчет по электроэнергии МОП ул. Ялагина дом 13 Б</t>
  </si>
  <si>
    <t>11192098-12</t>
  </si>
  <si>
    <t>10396,2</t>
  </si>
  <si>
    <t>Отчет по электроэнергии МОП бульвар 60-летия Победы дом 14А</t>
  </si>
  <si>
    <t>АВР 1 (лифт груз.)</t>
  </si>
  <si>
    <t>22032903-15</t>
  </si>
  <si>
    <t>АВР 2 (лифт пасс., ИТП, домофон, узел связи, компьютер в консьержной))</t>
  </si>
  <si>
    <t>22032706-15</t>
  </si>
  <si>
    <t>75/5</t>
  </si>
  <si>
    <t>ОДН   (освещение)</t>
  </si>
  <si>
    <t>22029850-15</t>
  </si>
  <si>
    <t>8179,4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</si>
</sst>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,_р_._-;\-* #,##0.00,_р_._-;_-* \-??\ _р_._-;_-@_-"/>
    <numFmt numFmtId="166" formatCode="@"/>
    <numFmt numFmtId="167" formatCode="_-* #,##0,_р_._-;\-* #,##0,_р_._-;_-* \-??\ _р_._-;_-@_-"/>
    <numFmt numFmtId="168" formatCode="DD/MM/YYYY"/>
    <numFmt numFmtId="169" formatCode="#,##0"/>
    <numFmt numFmtId="170" formatCode="#,##0.00"/>
    <numFmt numFmtId="171" formatCode="#,##0.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4" fillId="2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2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7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1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7" fillId="0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5" fillId="0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7" fillId="0" borderId="5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5" fillId="0" borderId="5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7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5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8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7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0" borderId="8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8" fillId="0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5" fillId="0" borderId="1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5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5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8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5"/>
  <sheetViews>
    <sheetView windowProtection="false" showFormulas="false" showGridLines="true" showRowColHeaders="true" showZeros="true" rightToLeft="false" tabSelected="true" showOutlineSymbols="true" defaultGridColor="true" view="normal" topLeftCell="A29" colorId="64" zoomScale="90" zoomScaleNormal="90" zoomScalePageLayoutView="100" workbookViewId="0">
      <selection pane="topLeft" activeCell="F38" activeCellId="0" sqref="F38"/>
    </sheetView>
  </sheetViews>
  <sheetFormatPr defaultRowHeight="13.8"/>
  <cols>
    <col collapsed="false" hidden="false" max="1" min="1" style="1" width="20.7908163265306"/>
    <col collapsed="false" hidden="false" max="2" min="2" style="2" width="16.1377551020408"/>
    <col collapsed="false" hidden="false" max="3" min="3" style="2" width="12.9591836734694"/>
    <col collapsed="false" hidden="false" max="5" min="4" style="3" width="10.0255102040816"/>
    <col collapsed="false" hidden="false" max="6" min="6" style="4" width="16.0204081632653"/>
    <col collapsed="false" hidden="false" max="7" min="7" style="4" width="15.0357142857143"/>
    <col collapsed="false" hidden="false" max="8" min="8" style="4" width="21.515306122449"/>
    <col collapsed="false" hidden="false" max="9" min="9" style="3" width="15.6479591836735"/>
    <col collapsed="false" hidden="false" max="1025" min="10" style="3" width="10.0255102040816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3.8" hidden="false" customHeight="false" outlineLevel="0" collapsed="false">
      <c r="A2" s="10" t="s">
        <v>0</v>
      </c>
      <c r="B2" s="10"/>
      <c r="C2" s="10"/>
      <c r="D2" s="10"/>
      <c r="E2" s="10"/>
      <c r="F2" s="10"/>
      <c r="G2" s="10"/>
      <c r="H2" s="10"/>
      <c r="I2" s="0"/>
    </row>
    <row r="3" customFormat="false" ht="13.8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1.5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42296</v>
      </c>
      <c r="G7" s="16" t="n">
        <v>42327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30" hidden="false" customHeight="false" outlineLevel="0" collapsed="false">
      <c r="A9" s="18" t="s">
        <v>9</v>
      </c>
      <c r="B9" s="19" t="n">
        <v>9911319</v>
      </c>
      <c r="C9" s="20" t="s">
        <v>10</v>
      </c>
      <c r="D9" s="21" t="s">
        <v>11</v>
      </c>
      <c r="E9" s="22" t="n">
        <v>30</v>
      </c>
      <c r="F9" s="23" t="n">
        <f aca="false">F11+F10</f>
        <v>3128</v>
      </c>
      <c r="G9" s="23" t="n">
        <f aca="false">G11+G10</f>
        <v>3204</v>
      </c>
      <c r="H9" s="23" t="n">
        <f aca="false">(G9-F9)*E9</f>
        <v>2280</v>
      </c>
      <c r="I9" s="0"/>
    </row>
    <row r="10" customFormat="false" ht="30" hidden="false" customHeight="false" outlineLevel="0" collapsed="false">
      <c r="A10" s="24" t="s">
        <v>9</v>
      </c>
      <c r="B10" s="25" t="n">
        <v>9911319</v>
      </c>
      <c r="C10" s="26" t="s">
        <v>12</v>
      </c>
      <c r="D10" s="21" t="s">
        <v>11</v>
      </c>
      <c r="E10" s="22" t="n">
        <v>30</v>
      </c>
      <c r="F10" s="27" t="n">
        <v>2286</v>
      </c>
      <c r="G10" s="27" t="n">
        <v>2342</v>
      </c>
      <c r="H10" s="28" t="n">
        <f aca="false">(G10-F10)*E10</f>
        <v>1680</v>
      </c>
      <c r="I10" s="0"/>
    </row>
    <row r="11" customFormat="false" ht="30" hidden="false" customHeight="false" outlineLevel="0" collapsed="false">
      <c r="A11" s="24" t="s">
        <v>9</v>
      </c>
      <c r="B11" s="25" t="n">
        <v>9911319</v>
      </c>
      <c r="C11" s="26" t="s">
        <v>13</v>
      </c>
      <c r="D11" s="21" t="s">
        <v>11</v>
      </c>
      <c r="E11" s="22" t="n">
        <v>30</v>
      </c>
      <c r="F11" s="27" t="n">
        <v>842</v>
      </c>
      <c r="G11" s="27" t="n">
        <v>862</v>
      </c>
      <c r="H11" s="28" t="n">
        <f aca="false">(G11-F11)*E11</f>
        <v>600</v>
      </c>
      <c r="I11" s="0"/>
    </row>
    <row r="12" customFormat="false" ht="30" hidden="false" customHeight="false" outlineLevel="0" collapsed="false">
      <c r="A12" s="18" t="s">
        <v>14</v>
      </c>
      <c r="B12" s="13" t="n">
        <v>8230963</v>
      </c>
      <c r="C12" s="20" t="s">
        <v>10</v>
      </c>
      <c r="D12" s="21"/>
      <c r="E12" s="22" t="n">
        <v>1</v>
      </c>
      <c r="F12" s="23" t="n">
        <f aca="false">F13+F14</f>
        <v>72232</v>
      </c>
      <c r="G12" s="23" t="n">
        <f aca="false">G13+G14</f>
        <v>73920</v>
      </c>
      <c r="H12" s="29" t="n">
        <f aca="false">(G12-F12)*E12</f>
        <v>1688</v>
      </c>
      <c r="I12" s="0"/>
    </row>
    <row r="13" customFormat="false" ht="30" hidden="false" customHeight="false" outlineLevel="0" collapsed="false">
      <c r="A13" s="24" t="s">
        <v>14</v>
      </c>
      <c r="B13" s="30" t="n">
        <v>8230963</v>
      </c>
      <c r="C13" s="26" t="s">
        <v>12</v>
      </c>
      <c r="D13" s="31"/>
      <c r="E13" s="32" t="n">
        <v>1</v>
      </c>
      <c r="F13" s="27" t="n">
        <v>47265</v>
      </c>
      <c r="G13" s="27" t="n">
        <v>48358</v>
      </c>
      <c r="H13" s="28" t="n">
        <f aca="false">(G13-F13)*E13</f>
        <v>1093</v>
      </c>
      <c r="I13" s="0"/>
    </row>
    <row r="14" customFormat="false" ht="30" hidden="false" customHeight="false" outlineLevel="0" collapsed="false">
      <c r="A14" s="24" t="s">
        <v>14</v>
      </c>
      <c r="B14" s="30" t="n">
        <v>8230963</v>
      </c>
      <c r="C14" s="26" t="s">
        <v>13</v>
      </c>
      <c r="D14" s="31"/>
      <c r="E14" s="32" t="n">
        <v>1</v>
      </c>
      <c r="F14" s="27" t="n">
        <v>24967</v>
      </c>
      <c r="G14" s="27" t="n">
        <v>25562</v>
      </c>
      <c r="H14" s="28" t="n">
        <f aca="false">(G14-F14)*E14</f>
        <v>595</v>
      </c>
      <c r="I14" s="0"/>
    </row>
    <row r="15" customFormat="false" ht="30" hidden="false" customHeight="false" outlineLevel="0" collapsed="false">
      <c r="A15" s="18" t="s">
        <v>15</v>
      </c>
      <c r="B15" s="19" t="n">
        <v>9335782</v>
      </c>
      <c r="C15" s="20" t="s">
        <v>10</v>
      </c>
      <c r="D15" s="21" t="s">
        <v>11</v>
      </c>
      <c r="E15" s="22" t="n">
        <v>30</v>
      </c>
      <c r="F15" s="23" t="n">
        <f aca="false">F16+F17</f>
        <v>4910</v>
      </c>
      <c r="G15" s="23" t="n">
        <f aca="false">G16+G17</f>
        <v>5045</v>
      </c>
      <c r="H15" s="29" t="n">
        <f aca="false">(G15-F15)*E15</f>
        <v>4050</v>
      </c>
      <c r="I15" s="0"/>
    </row>
    <row r="16" customFormat="false" ht="30" hidden="false" customHeight="false" outlineLevel="0" collapsed="false">
      <c r="A16" s="24" t="s">
        <v>15</v>
      </c>
      <c r="B16" s="25" t="n">
        <v>9335782</v>
      </c>
      <c r="C16" s="26" t="s">
        <v>12</v>
      </c>
      <c r="D16" s="21" t="s">
        <v>11</v>
      </c>
      <c r="E16" s="22" t="n">
        <v>30</v>
      </c>
      <c r="F16" s="27" t="n">
        <v>3590</v>
      </c>
      <c r="G16" s="27" t="n">
        <v>3691</v>
      </c>
      <c r="H16" s="28" t="n">
        <f aca="false">(G16-F16)*E16</f>
        <v>3030</v>
      </c>
      <c r="I16" s="0"/>
    </row>
    <row r="17" customFormat="false" ht="30" hidden="false" customHeight="false" outlineLevel="0" collapsed="false">
      <c r="A17" s="24" t="s">
        <v>15</v>
      </c>
      <c r="B17" s="25" t="n">
        <v>9335782</v>
      </c>
      <c r="C17" s="26" t="s">
        <v>13</v>
      </c>
      <c r="D17" s="21" t="s">
        <v>11</v>
      </c>
      <c r="E17" s="22" t="n">
        <v>30</v>
      </c>
      <c r="F17" s="27" t="n">
        <v>1320</v>
      </c>
      <c r="G17" s="27" t="n">
        <v>1354</v>
      </c>
      <c r="H17" s="28" t="n">
        <f aca="false">(G17-F17)*E17</f>
        <v>1020</v>
      </c>
      <c r="I17" s="0"/>
    </row>
    <row r="18" customFormat="false" ht="30" hidden="false" customHeight="false" outlineLevel="0" collapsed="false">
      <c r="A18" s="18" t="s">
        <v>16</v>
      </c>
      <c r="B18" s="19" t="n">
        <v>8233542</v>
      </c>
      <c r="C18" s="20" t="s">
        <v>10</v>
      </c>
      <c r="D18" s="21"/>
      <c r="E18" s="22" t="n">
        <v>1</v>
      </c>
      <c r="F18" s="23" t="n">
        <f aca="false">F19+F20</f>
        <v>120357</v>
      </c>
      <c r="G18" s="23" t="n">
        <f aca="false">G19+G20</f>
        <v>122576</v>
      </c>
      <c r="H18" s="29" t="n">
        <f aca="false">(G18-F18)*E18</f>
        <v>2219</v>
      </c>
      <c r="I18" s="0"/>
    </row>
    <row r="19" customFormat="false" ht="30" hidden="false" customHeight="false" outlineLevel="0" collapsed="false">
      <c r="A19" s="24" t="s">
        <v>16</v>
      </c>
      <c r="B19" s="25" t="n">
        <v>8233542</v>
      </c>
      <c r="C19" s="26" t="s">
        <v>12</v>
      </c>
      <c r="D19" s="31"/>
      <c r="E19" s="32" t="n">
        <v>1</v>
      </c>
      <c r="F19" s="27" t="n">
        <v>79040</v>
      </c>
      <c r="G19" s="27" t="n">
        <v>80484</v>
      </c>
      <c r="H19" s="28" t="n">
        <f aca="false">(G19-F19)*E19</f>
        <v>1444</v>
      </c>
      <c r="I19" s="0"/>
    </row>
    <row r="20" customFormat="false" ht="30" hidden="false" customHeight="false" outlineLevel="0" collapsed="false">
      <c r="A20" s="24" t="s">
        <v>16</v>
      </c>
      <c r="B20" s="25" t="n">
        <v>8233542</v>
      </c>
      <c r="C20" s="26" t="s">
        <v>13</v>
      </c>
      <c r="D20" s="31"/>
      <c r="E20" s="32" t="n">
        <v>1</v>
      </c>
      <c r="F20" s="27" t="n">
        <v>41317</v>
      </c>
      <c r="G20" s="27" t="n">
        <v>42092</v>
      </c>
      <c r="H20" s="28" t="n">
        <f aca="false">(G20-F20)*E20</f>
        <v>775</v>
      </c>
      <c r="I20" s="0"/>
    </row>
    <row r="21" customFormat="false" ht="30" hidden="false" customHeight="false" outlineLevel="0" collapsed="false">
      <c r="A21" s="18" t="s">
        <v>17</v>
      </c>
      <c r="B21" s="19" t="n">
        <v>9335776</v>
      </c>
      <c r="C21" s="20" t="s">
        <v>10</v>
      </c>
      <c r="D21" s="21" t="s">
        <v>11</v>
      </c>
      <c r="E21" s="22" t="n">
        <v>30</v>
      </c>
      <c r="F21" s="23" t="n">
        <f aca="false">F22+F23</f>
        <v>4042</v>
      </c>
      <c r="G21" s="23" t="n">
        <f aca="false">G22+G23</f>
        <v>4144</v>
      </c>
      <c r="H21" s="29" t="n">
        <f aca="false">(G21-F21)*E21</f>
        <v>3060</v>
      </c>
      <c r="I21" s="0"/>
    </row>
    <row r="22" customFormat="false" ht="30" hidden="false" customHeight="false" outlineLevel="0" collapsed="false">
      <c r="A22" s="24" t="s">
        <v>17</v>
      </c>
      <c r="B22" s="25" t="n">
        <v>9335776</v>
      </c>
      <c r="C22" s="26" t="s">
        <v>12</v>
      </c>
      <c r="D22" s="21" t="s">
        <v>11</v>
      </c>
      <c r="E22" s="22" t="n">
        <v>30</v>
      </c>
      <c r="F22" s="27" t="n">
        <v>2964</v>
      </c>
      <c r="G22" s="27" t="n">
        <v>3041</v>
      </c>
      <c r="H22" s="28" t="n">
        <f aca="false">(G22-F22)*E22</f>
        <v>2310</v>
      </c>
      <c r="I22" s="0"/>
    </row>
    <row r="23" customFormat="false" ht="30" hidden="false" customHeight="false" outlineLevel="0" collapsed="false">
      <c r="A23" s="24" t="s">
        <v>17</v>
      </c>
      <c r="B23" s="25" t="n">
        <v>9335776</v>
      </c>
      <c r="C23" s="26" t="s">
        <v>13</v>
      </c>
      <c r="D23" s="21" t="s">
        <v>11</v>
      </c>
      <c r="E23" s="22" t="n">
        <v>30</v>
      </c>
      <c r="F23" s="27" t="n">
        <v>1078</v>
      </c>
      <c r="G23" s="27" t="n">
        <v>1103</v>
      </c>
      <c r="H23" s="28" t="n">
        <f aca="false">(G23-F23)*E23</f>
        <v>750</v>
      </c>
      <c r="I23" s="0"/>
    </row>
    <row r="24" customFormat="false" ht="30" hidden="false" customHeight="false" outlineLevel="0" collapsed="false">
      <c r="A24" s="18" t="s">
        <v>18</v>
      </c>
      <c r="B24" s="13" t="n">
        <v>8233521</v>
      </c>
      <c r="C24" s="20" t="s">
        <v>10</v>
      </c>
      <c r="D24" s="22"/>
      <c r="E24" s="22" t="n">
        <v>1</v>
      </c>
      <c r="F24" s="23" t="n">
        <f aca="false">F25+F26</f>
        <v>114985</v>
      </c>
      <c r="G24" s="23" t="n">
        <f aca="false">G25+G26</f>
        <v>117640</v>
      </c>
      <c r="H24" s="29" t="n">
        <f aca="false">(G24-F24)*E24</f>
        <v>2655</v>
      </c>
      <c r="I24" s="0"/>
    </row>
    <row r="25" customFormat="false" ht="30" hidden="false" customHeight="false" outlineLevel="0" collapsed="false">
      <c r="A25" s="24" t="s">
        <v>18</v>
      </c>
      <c r="B25" s="30" t="n">
        <v>8233521</v>
      </c>
      <c r="C25" s="26" t="s">
        <v>12</v>
      </c>
      <c r="D25" s="32"/>
      <c r="E25" s="32" t="n">
        <v>1</v>
      </c>
      <c r="F25" s="27" t="n">
        <v>75530</v>
      </c>
      <c r="G25" s="27" t="n">
        <v>77270</v>
      </c>
      <c r="H25" s="28" t="n">
        <f aca="false">(G25-F25)*E25</f>
        <v>1740</v>
      </c>
      <c r="I25" s="0"/>
    </row>
    <row r="26" customFormat="false" ht="30" hidden="false" customHeight="false" outlineLevel="0" collapsed="false">
      <c r="A26" s="33" t="s">
        <v>18</v>
      </c>
      <c r="B26" s="34" t="n">
        <v>8233521</v>
      </c>
      <c r="C26" s="35" t="s">
        <v>13</v>
      </c>
      <c r="D26" s="36"/>
      <c r="E26" s="36" t="n">
        <v>1</v>
      </c>
      <c r="F26" s="37" t="n">
        <v>39455</v>
      </c>
      <c r="G26" s="37" t="n">
        <v>40370</v>
      </c>
      <c r="H26" s="38" t="n">
        <f aca="false">(G26-F26)*E26</f>
        <v>915</v>
      </c>
      <c r="I26" s="0"/>
    </row>
    <row r="27" customFormat="false" ht="15.75" hidden="false" customHeight="false" outlineLevel="0" collapsed="false">
      <c r="A27" s="18" t="s">
        <v>19</v>
      </c>
      <c r="B27" s="13" t="s">
        <v>20</v>
      </c>
      <c r="C27" s="20" t="s">
        <v>10</v>
      </c>
      <c r="D27" s="32"/>
      <c r="E27" s="32" t="n">
        <v>1</v>
      </c>
      <c r="F27" s="23" t="n">
        <f aca="false">F28+F29</f>
        <v>5810</v>
      </c>
      <c r="G27" s="23" t="n">
        <f aca="false">G28+G29</f>
        <v>6319</v>
      </c>
      <c r="H27" s="29" t="n">
        <f aca="false">G27-F27</f>
        <v>509</v>
      </c>
      <c r="I27" s="0"/>
    </row>
    <row r="28" customFormat="false" ht="15.75" hidden="false" customHeight="false" outlineLevel="0" collapsed="false">
      <c r="A28" s="24" t="s">
        <v>19</v>
      </c>
      <c r="B28" s="30" t="s">
        <v>20</v>
      </c>
      <c r="C28" s="26" t="s">
        <v>12</v>
      </c>
      <c r="D28" s="32"/>
      <c r="E28" s="32" t="n">
        <v>1</v>
      </c>
      <c r="F28" s="27" t="n">
        <v>3857</v>
      </c>
      <c r="G28" s="27" t="n">
        <v>4195</v>
      </c>
      <c r="H28" s="28" t="n">
        <f aca="false">G28-F28</f>
        <v>338</v>
      </c>
      <c r="I28" s="0"/>
    </row>
    <row r="29" customFormat="false" ht="15.75" hidden="false" customHeight="false" outlineLevel="0" collapsed="false">
      <c r="A29" s="24" t="s">
        <v>19</v>
      </c>
      <c r="B29" s="30" t="s">
        <v>20</v>
      </c>
      <c r="C29" s="35" t="s">
        <v>13</v>
      </c>
      <c r="D29" s="32"/>
      <c r="E29" s="32" t="n">
        <v>1</v>
      </c>
      <c r="F29" s="27" t="n">
        <v>1953</v>
      </c>
      <c r="G29" s="27" t="n">
        <v>2124</v>
      </c>
      <c r="H29" s="28" t="n">
        <f aca="false">G29-F29</f>
        <v>171</v>
      </c>
      <c r="I29" s="0"/>
    </row>
    <row r="30" customFormat="false" ht="15.75" hidden="false" customHeight="false" outlineLevel="0" collapsed="false">
      <c r="A30" s="18" t="s">
        <v>21</v>
      </c>
      <c r="B30" s="30" t="s">
        <v>22</v>
      </c>
      <c r="C30" s="20" t="s">
        <v>10</v>
      </c>
      <c r="D30" s="32"/>
      <c r="E30" s="36" t="n">
        <v>1</v>
      </c>
      <c r="F30" s="23" t="n">
        <f aca="false">F31+F32</f>
        <v>2365</v>
      </c>
      <c r="G30" s="23" t="n">
        <f aca="false">G31+G32</f>
        <v>2528</v>
      </c>
      <c r="H30" s="29" t="n">
        <f aca="false">G30-F30</f>
        <v>163</v>
      </c>
      <c r="I30" s="0"/>
    </row>
    <row r="31" customFormat="false" ht="15.75" hidden="false" customHeight="false" outlineLevel="0" collapsed="false">
      <c r="A31" s="24" t="s">
        <v>21</v>
      </c>
      <c r="B31" s="30" t="s">
        <v>22</v>
      </c>
      <c r="C31" s="26" t="s">
        <v>12</v>
      </c>
      <c r="D31" s="32"/>
      <c r="E31" s="32" t="n">
        <v>1</v>
      </c>
      <c r="F31" s="39" t="n">
        <v>1571</v>
      </c>
      <c r="G31" s="39" t="n">
        <v>1679</v>
      </c>
      <c r="H31" s="40" t="n">
        <f aca="false">G31-F31</f>
        <v>108</v>
      </c>
      <c r="I31" s="0"/>
    </row>
    <row r="32" customFormat="false" ht="15.75" hidden="false" customHeight="false" outlineLevel="0" collapsed="false">
      <c r="A32" s="24" t="s">
        <v>21</v>
      </c>
      <c r="B32" s="30" t="s">
        <v>22</v>
      </c>
      <c r="C32" s="35" t="s">
        <v>13</v>
      </c>
      <c r="D32" s="32"/>
      <c r="E32" s="32" t="n">
        <v>1</v>
      </c>
      <c r="F32" s="39" t="n">
        <v>794</v>
      </c>
      <c r="G32" s="39" t="n">
        <v>849</v>
      </c>
      <c r="H32" s="40" t="n">
        <f aca="false">G32-F32</f>
        <v>55</v>
      </c>
      <c r="I32" s="0"/>
    </row>
    <row r="33" customFormat="false" ht="15.75" hidden="false" customHeight="false" outlineLevel="0" collapsed="false">
      <c r="A33" s="18" t="s">
        <v>23</v>
      </c>
      <c r="B33" s="13" t="s">
        <v>24</v>
      </c>
      <c r="C33" s="20" t="s">
        <v>10</v>
      </c>
      <c r="D33" s="32"/>
      <c r="E33" s="32" t="n">
        <v>1</v>
      </c>
      <c r="F33" s="41" t="n">
        <f aca="false">F34+F35</f>
        <v>16322</v>
      </c>
      <c r="G33" s="41" t="n">
        <f aca="false">G34+G35</f>
        <v>17755</v>
      </c>
      <c r="H33" s="42" t="n">
        <f aca="false">G33-F33</f>
        <v>1433</v>
      </c>
      <c r="I33" s="0"/>
    </row>
    <row r="34" customFormat="false" ht="15.75" hidden="false" customHeight="false" outlineLevel="0" collapsed="false">
      <c r="A34" s="24" t="s">
        <v>23</v>
      </c>
      <c r="B34" s="30" t="s">
        <v>24</v>
      </c>
      <c r="C34" s="26" t="s">
        <v>12</v>
      </c>
      <c r="D34" s="32"/>
      <c r="E34" s="36" t="n">
        <v>1</v>
      </c>
      <c r="F34" s="39" t="n">
        <v>10862</v>
      </c>
      <c r="G34" s="39" t="n">
        <v>11755</v>
      </c>
      <c r="H34" s="40" t="n">
        <f aca="false">G34-F34</f>
        <v>893</v>
      </c>
      <c r="I34" s="0"/>
    </row>
    <row r="35" customFormat="false" ht="15.75" hidden="false" customHeight="false" outlineLevel="0" collapsed="false">
      <c r="A35" s="24" t="s">
        <v>23</v>
      </c>
      <c r="B35" s="30" t="s">
        <v>24</v>
      </c>
      <c r="C35" s="35" t="s">
        <v>13</v>
      </c>
      <c r="D35" s="32"/>
      <c r="E35" s="32" t="n">
        <v>1</v>
      </c>
      <c r="F35" s="39" t="n">
        <v>5460</v>
      </c>
      <c r="G35" s="43" t="n">
        <v>6000</v>
      </c>
      <c r="H35" s="44" t="n">
        <f aca="false">G35-F35</f>
        <v>540</v>
      </c>
      <c r="I35" s="0"/>
    </row>
    <row r="36" customFormat="false" ht="15.75" hidden="false" customHeight="false" outlineLevel="0" collapsed="false">
      <c r="A36" s="18" t="s">
        <v>25</v>
      </c>
      <c r="B36" s="30" t="s">
        <v>26</v>
      </c>
      <c r="C36" s="20" t="s">
        <v>10</v>
      </c>
      <c r="D36" s="32"/>
      <c r="E36" s="32" t="n">
        <v>1</v>
      </c>
      <c r="F36" s="41" t="n">
        <f aca="false">F37+F38</f>
        <v>2772</v>
      </c>
      <c r="G36" s="41" t="n">
        <f aca="false">G37+G38</f>
        <v>2976</v>
      </c>
      <c r="H36" s="42" t="n">
        <f aca="false">G36-F36</f>
        <v>204</v>
      </c>
      <c r="I36" s="0"/>
    </row>
    <row r="37" customFormat="false" ht="15.75" hidden="false" customHeight="false" outlineLevel="0" collapsed="false">
      <c r="A37" s="24" t="s">
        <v>25</v>
      </c>
      <c r="B37" s="30" t="s">
        <v>26</v>
      </c>
      <c r="C37" s="26" t="s">
        <v>12</v>
      </c>
      <c r="D37" s="32"/>
      <c r="E37" s="32" t="n">
        <v>1</v>
      </c>
      <c r="F37" s="39" t="n">
        <v>1845</v>
      </c>
      <c r="G37" s="39" t="n">
        <v>1981</v>
      </c>
      <c r="H37" s="40" t="n">
        <f aca="false">G37-F37</f>
        <v>136</v>
      </c>
      <c r="I37" s="0"/>
    </row>
    <row r="38" customFormat="false" ht="15.75" hidden="false" customHeight="false" outlineLevel="0" collapsed="false">
      <c r="A38" s="24" t="s">
        <v>25</v>
      </c>
      <c r="B38" s="30" t="s">
        <v>26</v>
      </c>
      <c r="C38" s="35" t="s">
        <v>13</v>
      </c>
      <c r="D38" s="32"/>
      <c r="E38" s="36" t="n">
        <v>1</v>
      </c>
      <c r="F38" s="39" t="n">
        <v>927</v>
      </c>
      <c r="G38" s="39" t="n">
        <v>995</v>
      </c>
      <c r="H38" s="40" t="n">
        <f aca="false">G38-F38</f>
        <v>68</v>
      </c>
      <c r="I38" s="0"/>
    </row>
    <row r="39" customFormat="false" ht="15.75" hidden="false" customHeight="false" outlineLevel="0" collapsed="false">
      <c r="A39" s="18" t="s">
        <v>27</v>
      </c>
      <c r="B39" s="30" t="s">
        <v>28</v>
      </c>
      <c r="C39" s="20" t="s">
        <v>10</v>
      </c>
      <c r="D39" s="32"/>
      <c r="E39" s="32" t="n">
        <v>1</v>
      </c>
      <c r="F39" s="41" t="n">
        <f aca="false">F40+F41</f>
        <v>16185</v>
      </c>
      <c r="G39" s="41" t="n">
        <f aca="false">G40+G41</f>
        <v>17579</v>
      </c>
      <c r="H39" s="42" t="n">
        <f aca="false">G39-F39</f>
        <v>1394</v>
      </c>
      <c r="I39" s="0"/>
    </row>
    <row r="40" customFormat="false" ht="15.75" hidden="false" customHeight="false" outlineLevel="0" collapsed="false">
      <c r="A40" s="24" t="s">
        <v>27</v>
      </c>
      <c r="B40" s="30" t="s">
        <v>28</v>
      </c>
      <c r="C40" s="26" t="s">
        <v>12</v>
      </c>
      <c r="D40" s="32"/>
      <c r="E40" s="32" t="n">
        <v>1</v>
      </c>
      <c r="F40" s="39" t="n">
        <v>10783</v>
      </c>
      <c r="G40" s="39" t="n">
        <v>11711</v>
      </c>
      <c r="H40" s="40" t="n">
        <f aca="false">G40-F40</f>
        <v>928</v>
      </c>
      <c r="I40" s="0"/>
    </row>
    <row r="41" customFormat="false" ht="15.75" hidden="false" customHeight="false" outlineLevel="0" collapsed="false">
      <c r="A41" s="24" t="s">
        <v>27</v>
      </c>
      <c r="B41" s="30" t="s">
        <v>28</v>
      </c>
      <c r="C41" s="35" t="s">
        <v>13</v>
      </c>
      <c r="D41" s="32"/>
      <c r="E41" s="32" t="n">
        <v>1</v>
      </c>
      <c r="F41" s="39" t="n">
        <v>5402</v>
      </c>
      <c r="G41" s="39" t="n">
        <v>5868</v>
      </c>
      <c r="H41" s="40" t="n">
        <f aca="false">G41-F41</f>
        <v>466</v>
      </c>
      <c r="I41" s="0"/>
    </row>
    <row r="42" customFormat="false" ht="15.75" hidden="false" customHeight="false" outlineLevel="0" collapsed="false">
      <c r="A42" s="18" t="s">
        <v>29</v>
      </c>
      <c r="B42" s="30" t="s">
        <v>30</v>
      </c>
      <c r="C42" s="20" t="s">
        <v>10</v>
      </c>
      <c r="D42" s="32"/>
      <c r="E42" s="36" t="n">
        <v>1</v>
      </c>
      <c r="F42" s="41" t="n">
        <f aca="false">F43+F44</f>
        <v>2655</v>
      </c>
      <c r="G42" s="41" t="n">
        <f aca="false">G43+G44</f>
        <v>2843</v>
      </c>
      <c r="H42" s="42" t="n">
        <f aca="false">G42-F42</f>
        <v>188</v>
      </c>
      <c r="I42" s="0"/>
    </row>
    <row r="43" customFormat="false" ht="15.75" hidden="false" customHeight="false" outlineLevel="0" collapsed="false">
      <c r="A43" s="24" t="s">
        <v>29</v>
      </c>
      <c r="B43" s="30" t="s">
        <v>30</v>
      </c>
      <c r="C43" s="26" t="s">
        <v>12</v>
      </c>
      <c r="D43" s="32"/>
      <c r="E43" s="32" t="n">
        <v>1</v>
      </c>
      <c r="F43" s="39" t="n">
        <v>1768</v>
      </c>
      <c r="G43" s="39" t="n">
        <v>1893</v>
      </c>
      <c r="H43" s="40" t="n">
        <f aca="false">G43-F43</f>
        <v>125</v>
      </c>
      <c r="I43" s="0"/>
    </row>
    <row r="44" customFormat="false" ht="15.75" hidden="false" customHeight="false" outlineLevel="0" collapsed="false">
      <c r="A44" s="45" t="s">
        <v>29</v>
      </c>
      <c r="B44" s="30" t="s">
        <v>30</v>
      </c>
      <c r="C44" s="35" t="s">
        <v>13</v>
      </c>
      <c r="D44" s="32"/>
      <c r="E44" s="32" t="n">
        <v>1</v>
      </c>
      <c r="F44" s="39" t="n">
        <v>887</v>
      </c>
      <c r="G44" s="39" t="n">
        <v>950</v>
      </c>
      <c r="H44" s="40" t="n">
        <f aca="false">G44-F44</f>
        <v>63</v>
      </c>
      <c r="I44" s="0"/>
    </row>
    <row r="45" customFormat="false" ht="30" hidden="false" customHeight="false" outlineLevel="0" collapsed="false">
      <c r="A45" s="46" t="s">
        <v>31</v>
      </c>
      <c r="B45" s="47"/>
      <c r="C45" s="26"/>
      <c r="D45" s="48"/>
      <c r="E45" s="48"/>
      <c r="F45" s="49"/>
      <c r="G45" s="50"/>
      <c r="H45" s="51" t="n">
        <f aca="false">H9+H12+H15+H18+H21+H24+H27+H30+H33+H36+H39+H42</f>
        <v>19843</v>
      </c>
      <c r="I45" s="0"/>
    </row>
    <row r="46" customFormat="false" ht="15.75" hidden="false" customHeight="false" outlineLevel="0" collapsed="false">
      <c r="A46" s="52" t="s">
        <v>32</v>
      </c>
      <c r="B46" s="53"/>
      <c r="C46" s="54"/>
      <c r="D46" s="55"/>
      <c r="E46" s="55"/>
      <c r="F46" s="56"/>
      <c r="G46" s="57"/>
      <c r="H46" s="58" t="n">
        <f aca="false">H10+H13+H16+H19+H22+H25+H28+H31+H34+H37+H40+H43</f>
        <v>13825</v>
      </c>
      <c r="I46" s="59"/>
    </row>
    <row r="47" customFormat="false" ht="15.75" hidden="false" customHeight="false" outlineLevel="0" collapsed="false">
      <c r="A47" s="60" t="s">
        <v>33</v>
      </c>
      <c r="B47" s="61"/>
      <c r="C47" s="62"/>
      <c r="D47" s="63"/>
      <c r="E47" s="63"/>
      <c r="F47" s="64"/>
      <c r="G47" s="41"/>
      <c r="H47" s="65" t="n">
        <f aca="false">H11+H14+H17+H20+H23+H26+H29+H32+H35+H38+H41+H44</f>
        <v>6018</v>
      </c>
    </row>
    <row r="48" customFormat="false" ht="15.75" hidden="false" customHeight="false" outlineLevel="0" collapsed="false">
      <c r="A48" s="60" t="s">
        <v>34</v>
      </c>
      <c r="B48" s="66" t="n">
        <v>3.69</v>
      </c>
      <c r="C48" s="62" t="s">
        <v>35</v>
      </c>
      <c r="D48" s="63"/>
      <c r="E48" s="63"/>
      <c r="F48" s="64"/>
      <c r="G48" s="41"/>
      <c r="H48" s="67" t="n">
        <f aca="false">H46*B48</f>
        <v>51014.25</v>
      </c>
    </row>
    <row r="49" customFormat="false" ht="15.75" hidden="false" customHeight="false" outlineLevel="0" collapsed="false">
      <c r="A49" s="60" t="s">
        <v>36</v>
      </c>
      <c r="B49" s="66" t="n">
        <v>1.25</v>
      </c>
      <c r="C49" s="62" t="s">
        <v>35</v>
      </c>
      <c r="D49" s="63"/>
      <c r="E49" s="63"/>
      <c r="F49" s="64"/>
      <c r="G49" s="41"/>
      <c r="H49" s="67" t="n">
        <f aca="false">H47*B49</f>
        <v>7522.5</v>
      </c>
    </row>
    <row r="50" customFormat="false" ht="15.75" hidden="false" customHeight="false" outlineLevel="0" collapsed="false">
      <c r="A50" s="60" t="s">
        <v>37</v>
      </c>
      <c r="B50" s="61"/>
      <c r="C50" s="62"/>
      <c r="D50" s="63"/>
      <c r="E50" s="63"/>
      <c r="F50" s="64"/>
      <c r="G50" s="41"/>
      <c r="H50" s="67" t="n">
        <f aca="false">H48+H49</f>
        <v>58536.75</v>
      </c>
    </row>
    <row r="51" customFormat="false" ht="30" hidden="false" customHeight="false" outlineLevel="0" collapsed="false">
      <c r="A51" s="60" t="s">
        <v>38</v>
      </c>
      <c r="B51" s="61" t="s">
        <v>39</v>
      </c>
      <c r="C51" s="62" t="s">
        <v>40</v>
      </c>
      <c r="D51" s="63"/>
      <c r="E51" s="63"/>
      <c r="F51" s="64"/>
      <c r="G51" s="41"/>
      <c r="H51" s="67" t="n">
        <f aca="false">H50/B51</f>
        <v>2.31580898381217</v>
      </c>
    </row>
    <row r="52" customFormat="false" ht="30" hidden="false" customHeight="false" outlineLevel="0" collapsed="false">
      <c r="A52" s="60" t="s">
        <v>41</v>
      </c>
      <c r="B52" s="61"/>
      <c r="C52" s="62"/>
      <c r="D52" s="63"/>
      <c r="E52" s="63"/>
      <c r="F52" s="64"/>
      <c r="G52" s="41"/>
      <c r="H52" s="67" t="n">
        <f aca="false">H46/B51</f>
        <v>0.546939473086622</v>
      </c>
    </row>
    <row r="53" customFormat="false" ht="30" hidden="false" customHeight="false" outlineLevel="0" collapsed="false">
      <c r="A53" s="68" t="s">
        <v>42</v>
      </c>
      <c r="B53" s="69"/>
      <c r="C53" s="70"/>
      <c r="D53" s="71"/>
      <c r="E53" s="71"/>
      <c r="F53" s="72"/>
      <c r="G53" s="73"/>
      <c r="H53" s="74" t="n">
        <f aca="false">H47/B51</f>
        <v>0.238081862498032</v>
      </c>
    </row>
    <row r="54" customFormat="false" ht="13.8" hidden="false" customHeight="false" outlineLevel="0" collapsed="false">
      <c r="A54" s="75"/>
      <c r="B54" s="76"/>
      <c r="C54" s="77"/>
      <c r="D54" s="78"/>
      <c r="E54" s="78"/>
      <c r="F54" s="79"/>
      <c r="G54" s="80"/>
      <c r="H54" s="79"/>
    </row>
    <row r="55" customFormat="false" ht="13.8" hidden="false" customHeight="false" outlineLevel="0" collapsed="false">
      <c r="A55" s="81"/>
      <c r="B55" s="82"/>
      <c r="C55" s="83"/>
      <c r="D55" s="84"/>
      <c r="E55" s="84"/>
      <c r="F55" s="85"/>
      <c r="G55" s="86"/>
      <c r="H55" s="85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" width="20.7908163265306"/>
    <col collapsed="false" hidden="false" max="2" min="2" style="2" width="16.1377551020408"/>
    <col collapsed="false" hidden="false" max="3" min="3" style="2" width="12.9591836734694"/>
    <col collapsed="false" hidden="false" max="5" min="4" style="3" width="10.0255102040816"/>
    <col collapsed="false" hidden="false" max="6" min="6" style="4" width="16.0204081632653"/>
    <col collapsed="false" hidden="false" max="7" min="7" style="4" width="15.0357142857143"/>
    <col collapsed="false" hidden="false" max="8" min="8" style="4" width="21.515306122449"/>
    <col collapsed="false" hidden="false" max="9" min="9" style="3" width="15.6479591836735"/>
    <col collapsed="false" hidden="false" max="1025" min="10" style="3" width="10.0255102040816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3.8" hidden="false" customHeight="false" outlineLevel="0" collapsed="false">
      <c r="A2" s="10" t="s">
        <v>43</v>
      </c>
      <c r="B2" s="10"/>
      <c r="C2" s="10"/>
      <c r="D2" s="10"/>
      <c r="E2" s="10"/>
      <c r="F2" s="10"/>
      <c r="G2" s="10"/>
      <c r="H2" s="10"/>
      <c r="I2" s="0"/>
    </row>
    <row r="3" customFormat="false" ht="13.8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0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42296</v>
      </c>
      <c r="G7" s="16" t="n">
        <v>42327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30" hidden="false" customHeight="false" outlineLevel="0" collapsed="false">
      <c r="A9" s="18" t="s">
        <v>9</v>
      </c>
      <c r="B9" s="19" t="n">
        <v>9336028</v>
      </c>
      <c r="C9" s="20" t="s">
        <v>10</v>
      </c>
      <c r="D9" s="21" t="s">
        <v>11</v>
      </c>
      <c r="E9" s="22" t="n">
        <v>30</v>
      </c>
      <c r="F9" s="23" t="n">
        <f aca="false">F11+F10</f>
        <v>2407</v>
      </c>
      <c r="G9" s="23" t="n">
        <f aca="false">G11+G10</f>
        <v>2469</v>
      </c>
      <c r="H9" s="23" t="n">
        <f aca="false">(G9-F9)*E9</f>
        <v>1860</v>
      </c>
      <c r="I9" s="0"/>
    </row>
    <row r="10" customFormat="false" ht="30" hidden="false" customHeight="false" outlineLevel="0" collapsed="false">
      <c r="A10" s="24" t="s">
        <v>9</v>
      </c>
      <c r="B10" s="25" t="n">
        <v>9336028</v>
      </c>
      <c r="C10" s="26" t="s">
        <v>12</v>
      </c>
      <c r="D10" s="21" t="s">
        <v>11</v>
      </c>
      <c r="E10" s="22" t="n">
        <v>30</v>
      </c>
      <c r="F10" s="27" t="n">
        <v>1679</v>
      </c>
      <c r="G10" s="27" t="n">
        <v>1723</v>
      </c>
      <c r="H10" s="28" t="n">
        <f aca="false">(G10-F10)*E10</f>
        <v>1320</v>
      </c>
      <c r="I10" s="0"/>
    </row>
    <row r="11" customFormat="false" ht="30" hidden="false" customHeight="false" outlineLevel="0" collapsed="false">
      <c r="A11" s="24" t="s">
        <v>9</v>
      </c>
      <c r="B11" s="87" t="n">
        <v>9336028</v>
      </c>
      <c r="C11" s="26" t="s">
        <v>13</v>
      </c>
      <c r="D11" s="21" t="s">
        <v>11</v>
      </c>
      <c r="E11" s="22" t="n">
        <v>30</v>
      </c>
      <c r="F11" s="27" t="n">
        <v>728</v>
      </c>
      <c r="G11" s="27" t="n">
        <v>746</v>
      </c>
      <c r="H11" s="28" t="n">
        <f aca="false">(G11-F11)*E11</f>
        <v>540</v>
      </c>
      <c r="I11" s="0"/>
    </row>
    <row r="12" customFormat="false" ht="30" hidden="false" customHeight="false" outlineLevel="0" collapsed="false">
      <c r="A12" s="18" t="s">
        <v>44</v>
      </c>
      <c r="B12" s="13" t="n">
        <v>8247432</v>
      </c>
      <c r="C12" s="20" t="s">
        <v>10</v>
      </c>
      <c r="D12" s="21"/>
      <c r="E12" s="22" t="n">
        <v>1</v>
      </c>
      <c r="F12" s="23" t="n">
        <f aca="false">F13+F14</f>
        <v>33782</v>
      </c>
      <c r="G12" s="23" t="n">
        <f aca="false">G13+G14</f>
        <v>34034</v>
      </c>
      <c r="H12" s="29" t="n">
        <f aca="false">(G12-F12)*E12</f>
        <v>252</v>
      </c>
      <c r="I12" s="0"/>
    </row>
    <row r="13" customFormat="false" ht="30" hidden="false" customHeight="false" outlineLevel="0" collapsed="false">
      <c r="A13" s="24" t="s">
        <v>44</v>
      </c>
      <c r="B13" s="30" t="n">
        <v>8247432</v>
      </c>
      <c r="C13" s="26" t="s">
        <v>12</v>
      </c>
      <c r="D13" s="31"/>
      <c r="E13" s="32" t="n">
        <v>1</v>
      </c>
      <c r="F13" s="27" t="n">
        <v>22802</v>
      </c>
      <c r="G13" s="27" t="n">
        <v>22959</v>
      </c>
      <c r="H13" s="28" t="n">
        <f aca="false">(G13-F13)*E13</f>
        <v>157</v>
      </c>
      <c r="I13" s="0"/>
    </row>
    <row r="14" customFormat="false" ht="30" hidden="false" customHeight="false" outlineLevel="0" collapsed="false">
      <c r="A14" s="24" t="s">
        <v>44</v>
      </c>
      <c r="B14" s="30" t="n">
        <v>8247432</v>
      </c>
      <c r="C14" s="26" t="s">
        <v>13</v>
      </c>
      <c r="D14" s="31"/>
      <c r="E14" s="32" t="n">
        <v>1</v>
      </c>
      <c r="F14" s="27" t="n">
        <v>10980</v>
      </c>
      <c r="G14" s="27" t="n">
        <v>11075</v>
      </c>
      <c r="H14" s="28" t="n">
        <f aca="false">(G14-F14)*E14</f>
        <v>95</v>
      </c>
      <c r="I14" s="0"/>
    </row>
    <row r="15" customFormat="false" ht="15.75" hidden="false" customHeight="false" outlineLevel="0" collapsed="false">
      <c r="A15" s="18" t="s">
        <v>45</v>
      </c>
      <c r="B15" s="19" t="s">
        <v>46</v>
      </c>
      <c r="C15" s="20" t="s">
        <v>10</v>
      </c>
      <c r="D15" s="21"/>
      <c r="E15" s="22" t="n">
        <v>1</v>
      </c>
      <c r="F15" s="23" t="n">
        <f aca="false">F16+F17</f>
        <v>39048</v>
      </c>
      <c r="G15" s="23" t="n">
        <f aca="false">G16+G17</f>
        <v>40564</v>
      </c>
      <c r="H15" s="29" t="n">
        <f aca="false">(G15-F15)*E15</f>
        <v>1516</v>
      </c>
      <c r="I15" s="0"/>
    </row>
    <row r="16" customFormat="false" ht="15.75" hidden="false" customHeight="false" outlineLevel="0" collapsed="false">
      <c r="A16" s="24" t="s">
        <v>45</v>
      </c>
      <c r="B16" s="19" t="s">
        <v>46</v>
      </c>
      <c r="C16" s="26" t="s">
        <v>12</v>
      </c>
      <c r="D16" s="31"/>
      <c r="E16" s="32" t="n">
        <v>1</v>
      </c>
      <c r="F16" s="27" t="n">
        <v>26032</v>
      </c>
      <c r="G16" s="27" t="n">
        <v>27040</v>
      </c>
      <c r="H16" s="28" t="n">
        <f aca="false">(G16-F16)*E16</f>
        <v>1008</v>
      </c>
      <c r="I16" s="0"/>
    </row>
    <row r="17" customFormat="false" ht="15.75" hidden="false" customHeight="false" outlineLevel="0" collapsed="false">
      <c r="A17" s="24" t="s">
        <v>45</v>
      </c>
      <c r="B17" s="19" t="s">
        <v>46</v>
      </c>
      <c r="C17" s="26" t="s">
        <v>13</v>
      </c>
      <c r="D17" s="31"/>
      <c r="E17" s="32" t="n">
        <v>1</v>
      </c>
      <c r="F17" s="27" t="n">
        <v>13016</v>
      </c>
      <c r="G17" s="27" t="n">
        <v>13524</v>
      </c>
      <c r="H17" s="28" t="n">
        <f aca="false">(G17-F17)*E17</f>
        <v>508</v>
      </c>
      <c r="I17" s="0"/>
    </row>
    <row r="18" customFormat="false" ht="30" hidden="false" customHeight="false" outlineLevel="0" collapsed="false">
      <c r="A18" s="18" t="s">
        <v>15</v>
      </c>
      <c r="B18" s="19" t="n">
        <v>9335588</v>
      </c>
      <c r="C18" s="20" t="s">
        <v>10</v>
      </c>
      <c r="D18" s="21" t="s">
        <v>11</v>
      </c>
      <c r="E18" s="22" t="n">
        <v>30</v>
      </c>
      <c r="F18" s="23" t="n">
        <f aca="false">F19+F20</f>
        <v>2778</v>
      </c>
      <c r="G18" s="23" t="n">
        <f aca="false">G19+G20</f>
        <v>2856</v>
      </c>
      <c r="H18" s="29" t="n">
        <f aca="false">(G18-F18)*E18</f>
        <v>2340</v>
      </c>
      <c r="I18" s="0"/>
    </row>
    <row r="19" customFormat="false" ht="30" hidden="false" customHeight="false" outlineLevel="0" collapsed="false">
      <c r="A19" s="24" t="s">
        <v>15</v>
      </c>
      <c r="B19" s="25" t="n">
        <v>9335588</v>
      </c>
      <c r="C19" s="26" t="s">
        <v>12</v>
      </c>
      <c r="D19" s="21" t="s">
        <v>11</v>
      </c>
      <c r="E19" s="22" t="n">
        <v>30</v>
      </c>
      <c r="F19" s="27" t="n">
        <v>1922</v>
      </c>
      <c r="G19" s="27" t="n">
        <v>1978</v>
      </c>
      <c r="H19" s="28" t="n">
        <f aca="false">(G19-F19)*E19</f>
        <v>1680</v>
      </c>
      <c r="I19" s="0"/>
    </row>
    <row r="20" customFormat="false" ht="30" hidden="false" customHeight="false" outlineLevel="0" collapsed="false">
      <c r="A20" s="24" t="s">
        <v>15</v>
      </c>
      <c r="B20" s="25" t="n">
        <v>9335588</v>
      </c>
      <c r="C20" s="26" t="s">
        <v>13</v>
      </c>
      <c r="D20" s="21" t="s">
        <v>11</v>
      </c>
      <c r="E20" s="22" t="n">
        <v>30</v>
      </c>
      <c r="F20" s="27" t="n">
        <v>856</v>
      </c>
      <c r="G20" s="27" t="n">
        <v>878</v>
      </c>
      <c r="H20" s="28" t="n">
        <f aca="false">(G20-F20)*E20</f>
        <v>660</v>
      </c>
      <c r="I20" s="0"/>
    </row>
    <row r="21" customFormat="false" ht="30" hidden="false" customHeight="false" outlineLevel="0" collapsed="false">
      <c r="A21" s="18" t="s">
        <v>47</v>
      </c>
      <c r="B21" s="13" t="n">
        <v>8231350</v>
      </c>
      <c r="C21" s="20" t="s">
        <v>10</v>
      </c>
      <c r="D21" s="22"/>
      <c r="E21" s="22" t="n">
        <v>1</v>
      </c>
      <c r="F21" s="23" t="n">
        <f aca="false">F22+F23</f>
        <v>40337</v>
      </c>
      <c r="G21" s="23" t="n">
        <f aca="false">G22+G23</f>
        <v>40634</v>
      </c>
      <c r="H21" s="29" t="n">
        <f aca="false">(G21-F21)*E21</f>
        <v>297</v>
      </c>
      <c r="I21" s="0"/>
    </row>
    <row r="22" customFormat="false" ht="30" hidden="false" customHeight="false" outlineLevel="0" collapsed="false">
      <c r="A22" s="24" t="s">
        <v>47</v>
      </c>
      <c r="B22" s="30" t="n">
        <v>8231350</v>
      </c>
      <c r="C22" s="26" t="s">
        <v>12</v>
      </c>
      <c r="D22" s="32"/>
      <c r="E22" s="32" t="n">
        <v>1</v>
      </c>
      <c r="F22" s="27" t="n">
        <v>27353</v>
      </c>
      <c r="G22" s="27" t="n">
        <v>27564</v>
      </c>
      <c r="H22" s="28" t="n">
        <f aca="false">(G22-F22)*E22</f>
        <v>211</v>
      </c>
      <c r="I22" s="0"/>
    </row>
    <row r="23" customFormat="false" ht="30" hidden="false" customHeight="false" outlineLevel="0" collapsed="false">
      <c r="A23" s="33" t="s">
        <v>47</v>
      </c>
      <c r="B23" s="34" t="n">
        <v>8231350</v>
      </c>
      <c r="C23" s="35" t="s">
        <v>13</v>
      </c>
      <c r="D23" s="36"/>
      <c r="E23" s="36" t="n">
        <v>1</v>
      </c>
      <c r="F23" s="88" t="n">
        <v>12984</v>
      </c>
      <c r="G23" s="88" t="n">
        <v>13070</v>
      </c>
      <c r="H23" s="89" t="n">
        <f aca="false">(G23-F23)*E23</f>
        <v>86</v>
      </c>
      <c r="I23" s="0"/>
    </row>
    <row r="24" customFormat="false" ht="30" hidden="false" customHeight="false" outlineLevel="0" collapsed="false">
      <c r="A24" s="90" t="s">
        <v>31</v>
      </c>
      <c r="B24" s="91"/>
      <c r="C24" s="92"/>
      <c r="D24" s="93"/>
      <c r="E24" s="93"/>
      <c r="F24" s="94"/>
      <c r="G24" s="95"/>
      <c r="H24" s="96" t="n">
        <f aca="false">H9+H12+H15+H18+H21</f>
        <v>6265</v>
      </c>
      <c r="I24" s="0"/>
    </row>
    <row r="25" customFormat="false" ht="15.75" hidden="false" customHeight="false" outlineLevel="0" collapsed="false">
      <c r="A25" s="52" t="s">
        <v>32</v>
      </c>
      <c r="B25" s="53"/>
      <c r="C25" s="54"/>
      <c r="D25" s="55"/>
      <c r="E25" s="55"/>
      <c r="F25" s="56"/>
      <c r="G25" s="57"/>
      <c r="H25" s="97" t="n">
        <f aca="false">H10+H13+H16+H19+H22</f>
        <v>4376</v>
      </c>
      <c r="I25" s="59"/>
    </row>
    <row r="26" customFormat="false" ht="15.75" hidden="false" customHeight="false" outlineLevel="0" collapsed="false">
      <c r="A26" s="60" t="s">
        <v>33</v>
      </c>
      <c r="B26" s="61"/>
      <c r="C26" s="62"/>
      <c r="D26" s="63"/>
      <c r="E26" s="63"/>
      <c r="F26" s="64"/>
      <c r="G26" s="41"/>
      <c r="H26" s="98" t="n">
        <f aca="false">H11+H14+H17+H20+H23</f>
        <v>1889</v>
      </c>
    </row>
    <row r="27" customFormat="false" ht="15.75" hidden="false" customHeight="false" outlineLevel="0" collapsed="false">
      <c r="A27" s="60" t="s">
        <v>34</v>
      </c>
      <c r="B27" s="66" t="n">
        <v>3.69</v>
      </c>
      <c r="C27" s="62" t="s">
        <v>35</v>
      </c>
      <c r="D27" s="63"/>
      <c r="E27" s="63"/>
      <c r="F27" s="99"/>
      <c r="G27" s="100"/>
      <c r="H27" s="101" t="n">
        <f aca="false">H25*B27</f>
        <v>16147.44</v>
      </c>
    </row>
    <row r="28" customFormat="false" ht="15.75" hidden="false" customHeight="false" outlineLevel="0" collapsed="false">
      <c r="A28" s="60" t="s">
        <v>36</v>
      </c>
      <c r="B28" s="66" t="n">
        <v>1.25</v>
      </c>
      <c r="C28" s="62" t="s">
        <v>35</v>
      </c>
      <c r="D28" s="63"/>
      <c r="E28" s="63"/>
      <c r="F28" s="99"/>
      <c r="G28" s="100"/>
      <c r="H28" s="101" t="n">
        <f aca="false">H26*B28</f>
        <v>2361.25</v>
      </c>
    </row>
    <row r="29" customFormat="false" ht="15.75" hidden="false" customHeight="false" outlineLevel="0" collapsed="false">
      <c r="A29" s="60" t="s">
        <v>37</v>
      </c>
      <c r="B29" s="61"/>
      <c r="C29" s="62"/>
      <c r="D29" s="63"/>
      <c r="E29" s="63"/>
      <c r="F29" s="99"/>
      <c r="G29" s="100"/>
      <c r="H29" s="101" t="n">
        <f aca="false">H27+H28</f>
        <v>18508.69</v>
      </c>
    </row>
    <row r="30" customFormat="false" ht="30" hidden="false" customHeight="false" outlineLevel="0" collapsed="false">
      <c r="A30" s="60" t="s">
        <v>38</v>
      </c>
      <c r="B30" s="61" t="s">
        <v>48</v>
      </c>
      <c r="C30" s="62" t="s">
        <v>40</v>
      </c>
      <c r="D30" s="63"/>
      <c r="E30" s="63"/>
      <c r="F30" s="99"/>
      <c r="G30" s="100"/>
      <c r="H30" s="101" t="n">
        <f aca="false">H29/B30</f>
        <v>1.86903603021368</v>
      </c>
    </row>
    <row r="31" customFormat="false" ht="30" hidden="false" customHeight="false" outlineLevel="0" collapsed="false">
      <c r="A31" s="60" t="s">
        <v>41</v>
      </c>
      <c r="B31" s="61"/>
      <c r="C31" s="62"/>
      <c r="D31" s="63"/>
      <c r="E31" s="63"/>
      <c r="F31" s="99"/>
      <c r="G31" s="100"/>
      <c r="H31" s="101" t="n">
        <f aca="false">H25/B30</f>
        <v>0.4418952215535</v>
      </c>
    </row>
    <row r="32" customFormat="false" ht="30" hidden="false" customHeight="false" outlineLevel="0" collapsed="false">
      <c r="A32" s="68" t="s">
        <v>42</v>
      </c>
      <c r="B32" s="69"/>
      <c r="C32" s="70"/>
      <c r="D32" s="71"/>
      <c r="E32" s="71"/>
      <c r="F32" s="102"/>
      <c r="G32" s="103"/>
      <c r="H32" s="104" t="n">
        <f aca="false">H26/B30</f>
        <v>0.190754130145009</v>
      </c>
    </row>
    <row r="33" customFormat="false" ht="13.8" hidden="false" customHeight="false" outlineLevel="0" collapsed="false">
      <c r="A33" s="75"/>
      <c r="B33" s="76"/>
      <c r="C33" s="77"/>
      <c r="D33" s="78"/>
      <c r="E33" s="78"/>
      <c r="F33" s="79"/>
      <c r="G33" s="80"/>
      <c r="H33" s="80"/>
    </row>
    <row r="34" customFormat="false" ht="13.8" hidden="false" customHeight="false" outlineLevel="0" collapsed="false">
      <c r="A34" s="81"/>
      <c r="B34" s="82"/>
      <c r="C34" s="83"/>
      <c r="D34" s="84"/>
      <c r="E34" s="84"/>
      <c r="F34" s="85"/>
      <c r="G34" s="86"/>
      <c r="H34" s="86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23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" width="20.7908163265306"/>
    <col collapsed="false" hidden="false" max="2" min="2" style="2" width="16.1377551020408"/>
    <col collapsed="false" hidden="false" max="3" min="3" style="2" width="12.9591836734694"/>
    <col collapsed="false" hidden="false" max="5" min="4" style="3" width="10.0255102040816"/>
    <col collapsed="false" hidden="false" max="6" min="6" style="4" width="16.0204081632653"/>
    <col collapsed="false" hidden="false" max="7" min="7" style="4" width="15.0357142857143"/>
    <col collapsed="false" hidden="false" max="8" min="8" style="4" width="21.515306122449"/>
    <col collapsed="false" hidden="false" max="9" min="9" style="3" width="15.6479591836735"/>
    <col collapsed="false" hidden="false" max="1025" min="10" style="3" width="10.0255102040816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3.8" hidden="false" customHeight="false" outlineLevel="0" collapsed="false">
      <c r="A2" s="10" t="s">
        <v>49</v>
      </c>
      <c r="B2" s="10"/>
      <c r="C2" s="10"/>
      <c r="D2" s="10"/>
      <c r="E2" s="10"/>
      <c r="F2" s="10"/>
      <c r="G2" s="10"/>
      <c r="H2" s="10"/>
      <c r="I2" s="0"/>
    </row>
    <row r="3" customFormat="false" ht="13.8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0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42296</v>
      </c>
      <c r="G7" s="16" t="n">
        <v>42326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30" hidden="false" customHeight="false" outlineLevel="0" collapsed="false">
      <c r="A9" s="18" t="s">
        <v>50</v>
      </c>
      <c r="B9" s="19" t="n">
        <v>13526317</v>
      </c>
      <c r="C9" s="20" t="s">
        <v>10</v>
      </c>
      <c r="D9" s="21" t="s">
        <v>51</v>
      </c>
      <c r="E9" s="22" t="n">
        <v>20</v>
      </c>
      <c r="F9" s="23" t="n">
        <f aca="false">F11+F10</f>
        <v>3979</v>
      </c>
      <c r="G9" s="23" t="n">
        <f aca="false">G11+G10</f>
        <v>4147</v>
      </c>
      <c r="H9" s="23" t="n">
        <f aca="false">(G9-F9)*E9</f>
        <v>3360</v>
      </c>
      <c r="I9" s="0"/>
    </row>
    <row r="10" customFormat="false" ht="30" hidden="false" customHeight="false" outlineLevel="0" collapsed="false">
      <c r="A10" s="24" t="s">
        <v>50</v>
      </c>
      <c r="B10" s="25" t="n">
        <v>13526317</v>
      </c>
      <c r="C10" s="26" t="s">
        <v>12</v>
      </c>
      <c r="D10" s="21" t="s">
        <v>51</v>
      </c>
      <c r="E10" s="22" t="n">
        <v>20</v>
      </c>
      <c r="F10" s="27" t="n">
        <v>2702</v>
      </c>
      <c r="G10" s="27" t="n">
        <v>2819</v>
      </c>
      <c r="H10" s="28" t="n">
        <f aca="false">(G10-F10)*E10</f>
        <v>2340</v>
      </c>
      <c r="I10" s="0"/>
    </row>
    <row r="11" customFormat="false" ht="30" hidden="false" customHeight="false" outlineLevel="0" collapsed="false">
      <c r="A11" s="24" t="s">
        <v>50</v>
      </c>
      <c r="B11" s="87" t="n">
        <v>13526317</v>
      </c>
      <c r="C11" s="26" t="s">
        <v>13</v>
      </c>
      <c r="D11" s="21" t="s">
        <v>51</v>
      </c>
      <c r="E11" s="22" t="n">
        <v>20</v>
      </c>
      <c r="F11" s="27" t="n">
        <v>1277</v>
      </c>
      <c r="G11" s="27" t="n">
        <v>1328</v>
      </c>
      <c r="H11" s="28" t="n">
        <f aca="false">(G11-F11)*E11</f>
        <v>1020</v>
      </c>
      <c r="I11" s="0"/>
    </row>
    <row r="12" customFormat="false" ht="30" hidden="false" customHeight="false" outlineLevel="0" collapsed="false">
      <c r="A12" s="18" t="s">
        <v>52</v>
      </c>
      <c r="B12" s="13" t="n">
        <v>135438832</v>
      </c>
      <c r="C12" s="20" t="s">
        <v>10</v>
      </c>
      <c r="D12" s="21"/>
      <c r="E12" s="22" t="n">
        <v>1</v>
      </c>
      <c r="F12" s="23" t="n">
        <f aca="false">F13+F14</f>
        <v>38527</v>
      </c>
      <c r="G12" s="23" t="n">
        <f aca="false">G13+G14</f>
        <v>39129</v>
      </c>
      <c r="H12" s="29" t="n">
        <f aca="false">(G12-F12)*E12</f>
        <v>602</v>
      </c>
      <c r="I12" s="0"/>
    </row>
    <row r="13" customFormat="false" ht="30" hidden="false" customHeight="false" outlineLevel="0" collapsed="false">
      <c r="A13" s="24" t="s">
        <v>53</v>
      </c>
      <c r="B13" s="30" t="n">
        <v>135438832</v>
      </c>
      <c r="C13" s="26" t="s">
        <v>12</v>
      </c>
      <c r="D13" s="31"/>
      <c r="E13" s="32" t="n">
        <v>1</v>
      </c>
      <c r="F13" s="27" t="n">
        <v>27317</v>
      </c>
      <c r="G13" s="27" t="n">
        <v>27810</v>
      </c>
      <c r="H13" s="28" t="n">
        <f aca="false">(G13-F13)*E13</f>
        <v>493</v>
      </c>
      <c r="I13" s="0"/>
    </row>
    <row r="14" customFormat="false" ht="30" hidden="false" customHeight="false" outlineLevel="0" collapsed="false">
      <c r="A14" s="24" t="s">
        <v>53</v>
      </c>
      <c r="B14" s="30" t="n">
        <v>135438832</v>
      </c>
      <c r="C14" s="26" t="s">
        <v>13</v>
      </c>
      <c r="D14" s="31"/>
      <c r="E14" s="32" t="n">
        <v>1</v>
      </c>
      <c r="F14" s="27" t="n">
        <v>11210</v>
      </c>
      <c r="G14" s="27" t="n">
        <v>11319</v>
      </c>
      <c r="H14" s="28" t="n">
        <f aca="false">(G14-F14)*E14</f>
        <v>109</v>
      </c>
      <c r="I14" s="0"/>
    </row>
    <row r="15" customFormat="false" ht="15.75" hidden="false" customHeight="false" outlineLevel="1" collapsed="false">
      <c r="A15" s="18" t="s">
        <v>54</v>
      </c>
      <c r="B15" s="19" t="n">
        <v>11148539</v>
      </c>
      <c r="C15" s="20" t="s">
        <v>10</v>
      </c>
      <c r="D15" s="21"/>
      <c r="E15" s="22" t="n">
        <v>1</v>
      </c>
      <c r="F15" s="23" t="n">
        <f aca="false">F16+F17</f>
        <v>28634</v>
      </c>
      <c r="G15" s="23" t="n">
        <f aca="false">G16+G17</f>
        <v>30093</v>
      </c>
      <c r="H15" s="29" t="n">
        <f aca="false">G15-F15</f>
        <v>1459</v>
      </c>
      <c r="I15" s="0"/>
    </row>
    <row r="16" customFormat="false" ht="15.75" hidden="false" customHeight="false" outlineLevel="1" collapsed="false">
      <c r="A16" s="24" t="s">
        <v>45</v>
      </c>
      <c r="B16" s="25" t="n">
        <v>11148539</v>
      </c>
      <c r="C16" s="26" t="s">
        <v>12</v>
      </c>
      <c r="D16" s="31"/>
      <c r="E16" s="32" t="n">
        <v>1</v>
      </c>
      <c r="F16" s="27" t="n">
        <v>19091</v>
      </c>
      <c r="G16" s="27" t="n">
        <v>20061</v>
      </c>
      <c r="H16" s="28" t="n">
        <f aca="false">(G16-F16)*E16</f>
        <v>970</v>
      </c>
      <c r="I16" s="0"/>
    </row>
    <row r="17" customFormat="false" ht="15.75" hidden="false" customHeight="false" outlineLevel="1" collapsed="false">
      <c r="A17" s="24" t="s">
        <v>45</v>
      </c>
      <c r="B17" s="25" t="n">
        <v>11148539</v>
      </c>
      <c r="C17" s="26" t="s">
        <v>13</v>
      </c>
      <c r="D17" s="31"/>
      <c r="E17" s="32" t="n">
        <v>1</v>
      </c>
      <c r="F17" s="27" t="n">
        <v>9543</v>
      </c>
      <c r="G17" s="27" t="n">
        <v>10032</v>
      </c>
      <c r="H17" s="28" t="n">
        <f aca="false">(G17-F17)*E17</f>
        <v>489</v>
      </c>
      <c r="I17" s="0"/>
    </row>
    <row r="18" customFormat="false" ht="30" hidden="false" customHeight="false" outlineLevel="0" collapsed="false">
      <c r="A18" s="18" t="s">
        <v>15</v>
      </c>
      <c r="B18" s="19" t="n">
        <v>13526139</v>
      </c>
      <c r="C18" s="20" t="s">
        <v>10</v>
      </c>
      <c r="D18" s="21" t="s">
        <v>51</v>
      </c>
      <c r="E18" s="22" t="n">
        <v>20</v>
      </c>
      <c r="F18" s="23" t="n">
        <f aca="false">F19+F20</f>
        <v>2624</v>
      </c>
      <c r="G18" s="23" t="n">
        <f aca="false">G19+G20</f>
        <v>2715</v>
      </c>
      <c r="H18" s="29" t="n">
        <f aca="false">(G18-F18)*E18</f>
        <v>1820</v>
      </c>
      <c r="I18" s="0"/>
    </row>
    <row r="19" customFormat="false" ht="30" hidden="false" customHeight="false" outlineLevel="0" collapsed="false">
      <c r="A19" s="24" t="s">
        <v>15</v>
      </c>
      <c r="B19" s="25" t="n">
        <v>13526139</v>
      </c>
      <c r="C19" s="26" t="s">
        <v>12</v>
      </c>
      <c r="D19" s="21" t="s">
        <v>51</v>
      </c>
      <c r="E19" s="22" t="n">
        <v>20</v>
      </c>
      <c r="F19" s="27" t="n">
        <v>1767</v>
      </c>
      <c r="G19" s="27" t="n">
        <v>1831</v>
      </c>
      <c r="H19" s="28" t="n">
        <f aca="false">(G19-F19)*E19</f>
        <v>1280</v>
      </c>
      <c r="I19" s="0"/>
    </row>
    <row r="20" customFormat="false" ht="30" hidden="false" customHeight="false" outlineLevel="0" collapsed="false">
      <c r="A20" s="24" t="s">
        <v>15</v>
      </c>
      <c r="B20" s="25" t="n">
        <v>13526139</v>
      </c>
      <c r="C20" s="26" t="s">
        <v>13</v>
      </c>
      <c r="D20" s="21" t="s">
        <v>51</v>
      </c>
      <c r="E20" s="22" t="n">
        <v>20</v>
      </c>
      <c r="F20" s="27" t="n">
        <v>857</v>
      </c>
      <c r="G20" s="27" t="n">
        <v>884</v>
      </c>
      <c r="H20" s="28" t="n">
        <f aca="false">(G20-F20)*E20</f>
        <v>540</v>
      </c>
      <c r="I20" s="0"/>
    </row>
    <row r="21" customFormat="false" ht="30" hidden="false" customHeight="false" outlineLevel="0" collapsed="false">
      <c r="A21" s="18" t="s">
        <v>55</v>
      </c>
      <c r="B21" s="13" t="n">
        <v>135397781</v>
      </c>
      <c r="C21" s="20" t="s">
        <v>10</v>
      </c>
      <c r="D21" s="22"/>
      <c r="E21" s="22" t="n">
        <v>1</v>
      </c>
      <c r="F21" s="23" t="n">
        <f aca="false">F22+F23</f>
        <v>34961</v>
      </c>
      <c r="G21" s="23" t="n">
        <f aca="false">G22+G23</f>
        <v>35778</v>
      </c>
      <c r="H21" s="29" t="n">
        <f aca="false">(G21-F21)*E21</f>
        <v>817</v>
      </c>
      <c r="I21" s="0"/>
    </row>
    <row r="22" customFormat="false" ht="30" hidden="false" customHeight="false" outlineLevel="0" collapsed="false">
      <c r="A22" s="24" t="s">
        <v>56</v>
      </c>
      <c r="B22" s="30" t="n">
        <v>135397781</v>
      </c>
      <c r="C22" s="26" t="s">
        <v>12</v>
      </c>
      <c r="D22" s="32"/>
      <c r="E22" s="32" t="n">
        <v>1</v>
      </c>
      <c r="F22" s="27" t="n">
        <v>25299</v>
      </c>
      <c r="G22" s="27" t="n">
        <v>25960</v>
      </c>
      <c r="H22" s="28" t="n">
        <f aca="false">(G22-F22)*E22</f>
        <v>661</v>
      </c>
      <c r="I22" s="0"/>
    </row>
    <row r="23" customFormat="false" ht="30" hidden="false" customHeight="false" outlineLevel="0" collapsed="false">
      <c r="A23" s="33" t="s">
        <v>57</v>
      </c>
      <c r="B23" s="34" t="n">
        <v>135397781</v>
      </c>
      <c r="C23" s="35" t="s">
        <v>13</v>
      </c>
      <c r="D23" s="36"/>
      <c r="E23" s="36" t="n">
        <v>1</v>
      </c>
      <c r="F23" s="37" t="n">
        <v>9662</v>
      </c>
      <c r="G23" s="37" t="n">
        <v>9818</v>
      </c>
      <c r="H23" s="38" t="n">
        <f aca="false">(G23-F23)*E23</f>
        <v>156</v>
      </c>
      <c r="I23" s="0"/>
    </row>
    <row r="24" customFormat="false" ht="30" hidden="false" customHeight="false" outlineLevel="0" collapsed="false">
      <c r="A24" s="90" t="s">
        <v>31</v>
      </c>
      <c r="B24" s="91"/>
      <c r="C24" s="92"/>
      <c r="D24" s="93"/>
      <c r="E24" s="93"/>
      <c r="F24" s="105"/>
      <c r="G24" s="106"/>
      <c r="H24" s="96" t="n">
        <f aca="false">H9+H12+H18+H21</f>
        <v>6599</v>
      </c>
      <c r="I24" s="0"/>
    </row>
    <row r="25" customFormat="false" ht="15.75" hidden="false" customHeight="false" outlineLevel="0" collapsed="false">
      <c r="A25" s="52" t="s">
        <v>32</v>
      </c>
      <c r="B25" s="53"/>
      <c r="C25" s="54"/>
      <c r="D25" s="55"/>
      <c r="E25" s="55"/>
      <c r="F25" s="107"/>
      <c r="G25" s="108"/>
      <c r="H25" s="97" t="n">
        <f aca="false">H10+H13+H19+H22</f>
        <v>4774</v>
      </c>
      <c r="I25" s="59"/>
    </row>
    <row r="26" customFormat="false" ht="15.75" hidden="false" customHeight="false" outlineLevel="0" collapsed="false">
      <c r="A26" s="60" t="s">
        <v>33</v>
      </c>
      <c r="B26" s="61"/>
      <c r="C26" s="62"/>
      <c r="D26" s="63"/>
      <c r="E26" s="63"/>
      <c r="F26" s="109"/>
      <c r="G26" s="110"/>
      <c r="H26" s="98" t="n">
        <f aca="false">H11+H14+H20+H23</f>
        <v>1825</v>
      </c>
    </row>
    <row r="27" customFormat="false" ht="15.75" hidden="false" customHeight="false" outlineLevel="0" collapsed="false">
      <c r="A27" s="60" t="s">
        <v>34</v>
      </c>
      <c r="B27" s="66" t="n">
        <v>3.69</v>
      </c>
      <c r="C27" s="62" t="s">
        <v>35</v>
      </c>
      <c r="D27" s="63"/>
      <c r="E27" s="63"/>
      <c r="F27" s="109"/>
      <c r="G27" s="110"/>
      <c r="H27" s="101" t="n">
        <f aca="false">H25*B27</f>
        <v>17616.06</v>
      </c>
    </row>
    <row r="28" customFormat="false" ht="15.75" hidden="false" customHeight="false" outlineLevel="0" collapsed="false">
      <c r="A28" s="60" t="s">
        <v>36</v>
      </c>
      <c r="B28" s="66" t="n">
        <v>1.25</v>
      </c>
      <c r="C28" s="62" t="s">
        <v>35</v>
      </c>
      <c r="D28" s="63"/>
      <c r="E28" s="63"/>
      <c r="F28" s="109"/>
      <c r="G28" s="110"/>
      <c r="H28" s="101" t="n">
        <f aca="false">H26*B28</f>
        <v>2281.25</v>
      </c>
    </row>
    <row r="29" customFormat="false" ht="15.75" hidden="false" customHeight="false" outlineLevel="0" collapsed="false">
      <c r="A29" s="60" t="s">
        <v>37</v>
      </c>
      <c r="B29" s="61"/>
      <c r="C29" s="62"/>
      <c r="D29" s="63"/>
      <c r="E29" s="63"/>
      <c r="F29" s="109"/>
      <c r="G29" s="110"/>
      <c r="H29" s="101" t="n">
        <f aca="false">H27+H28</f>
        <v>19897.31</v>
      </c>
    </row>
    <row r="30" customFormat="false" ht="30" hidden="false" customHeight="false" outlineLevel="0" collapsed="false">
      <c r="A30" s="60" t="s">
        <v>38</v>
      </c>
      <c r="B30" s="61" t="s">
        <v>58</v>
      </c>
      <c r="C30" s="62" t="s">
        <v>40</v>
      </c>
      <c r="D30" s="63"/>
      <c r="E30" s="63"/>
      <c r="F30" s="109"/>
      <c r="G30" s="110"/>
      <c r="H30" s="101" t="n">
        <f aca="false">H29/B30</f>
        <v>2.10877113030576</v>
      </c>
    </row>
    <row r="31" customFormat="false" ht="30" hidden="false" customHeight="false" outlineLevel="0" collapsed="false">
      <c r="A31" s="60" t="s">
        <v>41</v>
      </c>
      <c r="B31" s="61"/>
      <c r="C31" s="62"/>
      <c r="D31" s="63"/>
      <c r="E31" s="63"/>
      <c r="F31" s="109"/>
      <c r="G31" s="110"/>
      <c r="H31" s="101" t="n">
        <f aca="false">H25/B30</f>
        <v>0.505961528270892</v>
      </c>
    </row>
    <row r="32" customFormat="false" ht="30" hidden="false" customHeight="false" outlineLevel="0" collapsed="false">
      <c r="A32" s="68" t="s">
        <v>42</v>
      </c>
      <c r="B32" s="69"/>
      <c r="C32" s="70"/>
      <c r="D32" s="71"/>
      <c r="E32" s="71"/>
      <c r="F32" s="111"/>
      <c r="G32" s="112"/>
      <c r="H32" s="104" t="n">
        <f aca="false">H26/B30</f>
        <v>0.193418472788935</v>
      </c>
    </row>
    <row r="33" customFormat="false" ht="13.8" hidden="false" customHeight="false" outlineLevel="0" collapsed="false">
      <c r="A33" s="75"/>
      <c r="B33" s="76"/>
      <c r="C33" s="77"/>
      <c r="D33" s="78"/>
      <c r="E33" s="78"/>
      <c r="F33" s="79"/>
      <c r="G33" s="80"/>
      <c r="H33" s="80"/>
    </row>
    <row r="34" customFormat="false" ht="13.8" hidden="false" customHeight="false" outlineLevel="0" collapsed="false">
      <c r="A34" s="81"/>
      <c r="B34" s="82"/>
      <c r="C34" s="83"/>
      <c r="D34" s="84"/>
      <c r="E34" s="84"/>
      <c r="F34" s="85"/>
      <c r="G34" s="86"/>
      <c r="H34" s="86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90" zoomScaleNormal="90" zoomScalePageLayoutView="100" workbookViewId="0">
      <selection pane="topLeft" activeCell="G24" activeCellId="0" sqref="G24"/>
    </sheetView>
  </sheetViews>
  <sheetFormatPr defaultRowHeight="13.8"/>
  <cols>
    <col collapsed="false" hidden="false" max="1" min="1" style="1" width="20.7908163265306"/>
    <col collapsed="false" hidden="false" max="2" min="2" style="2" width="16.1377551020408"/>
    <col collapsed="false" hidden="false" max="3" min="3" style="2" width="12.9591836734694"/>
    <col collapsed="false" hidden="false" max="5" min="4" style="3" width="10.0255102040816"/>
    <col collapsed="false" hidden="false" max="6" min="6" style="4" width="16.0204081632653"/>
    <col collapsed="false" hidden="false" max="7" min="7" style="4" width="15.0357142857143"/>
    <col collapsed="false" hidden="false" max="8" min="8" style="4" width="21.515306122449"/>
    <col collapsed="false" hidden="false" max="9" min="9" style="3" width="15.6479591836735"/>
    <col collapsed="false" hidden="false" max="1025" min="10" style="3" width="10.0255102040816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3.8" hidden="false" customHeight="false" outlineLevel="0" collapsed="false">
      <c r="A2" s="10" t="s">
        <v>59</v>
      </c>
      <c r="B2" s="10"/>
      <c r="C2" s="10"/>
      <c r="D2" s="10"/>
      <c r="E2" s="10"/>
      <c r="F2" s="10"/>
      <c r="G2" s="10"/>
      <c r="H2" s="10"/>
      <c r="I2" s="0"/>
    </row>
    <row r="3" customFormat="false" ht="13.8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0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42296</v>
      </c>
      <c r="G7" s="16" t="n">
        <v>42327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30" hidden="false" customHeight="false" outlineLevel="0" collapsed="false">
      <c r="A9" s="18" t="s">
        <v>50</v>
      </c>
      <c r="B9" s="19" t="n">
        <v>13680372</v>
      </c>
      <c r="C9" s="20" t="s">
        <v>10</v>
      </c>
      <c r="D9" s="21" t="s">
        <v>51</v>
      </c>
      <c r="E9" s="22" t="n">
        <v>20</v>
      </c>
      <c r="F9" s="23" t="n">
        <f aca="false">F11+F10</f>
        <v>3917</v>
      </c>
      <c r="G9" s="23" t="n">
        <f aca="false">G11+G10</f>
        <v>4101</v>
      </c>
      <c r="H9" s="23" t="n">
        <f aca="false">(G9-F9)*E9</f>
        <v>3680</v>
      </c>
      <c r="I9" s="0"/>
    </row>
    <row r="10" customFormat="false" ht="30" hidden="false" customHeight="false" outlineLevel="0" collapsed="false">
      <c r="A10" s="24" t="s">
        <v>9</v>
      </c>
      <c r="B10" s="25" t="n">
        <v>13680372</v>
      </c>
      <c r="C10" s="26" t="s">
        <v>12</v>
      </c>
      <c r="D10" s="31" t="s">
        <v>51</v>
      </c>
      <c r="E10" s="32" t="n">
        <v>20</v>
      </c>
      <c r="F10" s="27" t="n">
        <v>2652</v>
      </c>
      <c r="G10" s="27" t="n">
        <v>2780</v>
      </c>
      <c r="H10" s="28" t="n">
        <f aca="false">(G10-F10)*E10</f>
        <v>2560</v>
      </c>
      <c r="I10" s="0"/>
    </row>
    <row r="11" customFormat="false" ht="30" hidden="false" customHeight="false" outlineLevel="0" collapsed="false">
      <c r="A11" s="24" t="s">
        <v>9</v>
      </c>
      <c r="B11" s="87" t="n">
        <v>13680372</v>
      </c>
      <c r="C11" s="26" t="s">
        <v>13</v>
      </c>
      <c r="D11" s="31" t="s">
        <v>51</v>
      </c>
      <c r="E11" s="32" t="n">
        <v>20</v>
      </c>
      <c r="F11" s="27" t="n">
        <v>1265</v>
      </c>
      <c r="G11" s="27" t="n">
        <v>1321</v>
      </c>
      <c r="H11" s="28" t="n">
        <f aca="false">(G11-F11)*E11</f>
        <v>1120</v>
      </c>
      <c r="I11" s="0"/>
    </row>
    <row r="12" customFormat="false" ht="30" hidden="false" customHeight="false" outlineLevel="0" collapsed="false">
      <c r="A12" s="18" t="s">
        <v>52</v>
      </c>
      <c r="B12" s="13" t="n">
        <v>11065529</v>
      </c>
      <c r="C12" s="20" t="s">
        <v>10</v>
      </c>
      <c r="D12" s="21"/>
      <c r="E12" s="22" t="n">
        <v>1</v>
      </c>
      <c r="F12" s="23" t="n">
        <f aca="false">F13+F14</f>
        <v>30308</v>
      </c>
      <c r="G12" s="23" t="n">
        <f aca="false">G13+G14</f>
        <v>30875</v>
      </c>
      <c r="H12" s="29" t="n">
        <f aca="false">(G12-F12)*E12</f>
        <v>567</v>
      </c>
      <c r="I12" s="0"/>
    </row>
    <row r="13" customFormat="false" ht="30" hidden="false" customHeight="false" outlineLevel="0" collapsed="false">
      <c r="A13" s="24" t="s">
        <v>53</v>
      </c>
      <c r="B13" s="30" t="n">
        <v>11065529</v>
      </c>
      <c r="C13" s="26" t="s">
        <v>12</v>
      </c>
      <c r="D13" s="31"/>
      <c r="E13" s="32" t="n">
        <v>1</v>
      </c>
      <c r="F13" s="27" t="n">
        <v>23890</v>
      </c>
      <c r="G13" s="27" t="n">
        <v>24274</v>
      </c>
      <c r="H13" s="28" t="n">
        <f aca="false">(G13-F13)*E13</f>
        <v>384</v>
      </c>
      <c r="I13" s="0"/>
    </row>
    <row r="14" customFormat="false" ht="30" hidden="false" customHeight="false" outlineLevel="0" collapsed="false">
      <c r="A14" s="24" t="s">
        <v>53</v>
      </c>
      <c r="B14" s="30" t="n">
        <v>11065529</v>
      </c>
      <c r="C14" s="26" t="s">
        <v>13</v>
      </c>
      <c r="D14" s="31"/>
      <c r="E14" s="32" t="n">
        <v>1</v>
      </c>
      <c r="F14" s="27" t="n">
        <v>6418</v>
      </c>
      <c r="G14" s="27" t="n">
        <v>6601</v>
      </c>
      <c r="H14" s="28" t="n">
        <f aca="false">(G14-F14)*E14</f>
        <v>183</v>
      </c>
      <c r="I14" s="0"/>
    </row>
    <row r="15" customFormat="false" ht="15.75" hidden="false" customHeight="false" outlineLevel="1" collapsed="false">
      <c r="A15" s="18" t="s">
        <v>54</v>
      </c>
      <c r="B15" s="19" t="s">
        <v>60</v>
      </c>
      <c r="C15" s="20" t="s">
        <v>10</v>
      </c>
      <c r="D15" s="21"/>
      <c r="E15" s="22" t="n">
        <v>1</v>
      </c>
      <c r="F15" s="23" t="n">
        <f aca="false">F16+F17</f>
        <v>28411</v>
      </c>
      <c r="G15" s="23" t="n">
        <f aca="false">G16+G17</f>
        <v>29965</v>
      </c>
      <c r="H15" s="29" t="n">
        <f aca="false">G15-F15</f>
        <v>1554</v>
      </c>
      <c r="I15" s="0"/>
    </row>
    <row r="16" customFormat="false" ht="15.75" hidden="false" customHeight="false" outlineLevel="1" collapsed="false">
      <c r="A16" s="24" t="s">
        <v>45</v>
      </c>
      <c r="B16" s="25" t="s">
        <v>60</v>
      </c>
      <c r="C16" s="26" t="s">
        <v>12</v>
      </c>
      <c r="D16" s="31"/>
      <c r="E16" s="32" t="n">
        <v>1</v>
      </c>
      <c r="F16" s="27" t="n">
        <v>18978</v>
      </c>
      <c r="G16" s="27" t="n">
        <v>20012</v>
      </c>
      <c r="H16" s="28" t="n">
        <f aca="false">G16-F16</f>
        <v>1034</v>
      </c>
      <c r="I16" s="0"/>
    </row>
    <row r="17" customFormat="false" ht="15.75" hidden="false" customHeight="false" outlineLevel="1" collapsed="false">
      <c r="A17" s="24" t="s">
        <v>45</v>
      </c>
      <c r="B17" s="25" t="s">
        <v>60</v>
      </c>
      <c r="C17" s="26" t="s">
        <v>13</v>
      </c>
      <c r="D17" s="31"/>
      <c r="E17" s="32" t="n">
        <v>1</v>
      </c>
      <c r="F17" s="27" t="n">
        <v>9433</v>
      </c>
      <c r="G17" s="27" t="n">
        <v>9953</v>
      </c>
      <c r="H17" s="28" t="n">
        <f aca="false">G17-F17</f>
        <v>520</v>
      </c>
      <c r="I17" s="0"/>
    </row>
    <row r="18" customFormat="false" ht="30" hidden="false" customHeight="false" outlineLevel="0" collapsed="false">
      <c r="A18" s="18" t="s">
        <v>15</v>
      </c>
      <c r="B18" s="19" t="n">
        <v>14257394</v>
      </c>
      <c r="C18" s="20" t="s">
        <v>10</v>
      </c>
      <c r="D18" s="21" t="s">
        <v>51</v>
      </c>
      <c r="E18" s="22" t="n">
        <v>20</v>
      </c>
      <c r="F18" s="23" t="n">
        <f aca="false">F19+F20</f>
        <v>572</v>
      </c>
      <c r="G18" s="23" t="n">
        <f aca="false">G19+G20</f>
        <v>594</v>
      </c>
      <c r="H18" s="29" t="n">
        <f aca="false">(G18-F18)*E18</f>
        <v>440</v>
      </c>
      <c r="I18" s="0"/>
    </row>
    <row r="19" customFormat="false" ht="30" hidden="false" customHeight="false" outlineLevel="0" collapsed="false">
      <c r="A19" s="24" t="s">
        <v>15</v>
      </c>
      <c r="B19" s="25" t="n">
        <v>14257394</v>
      </c>
      <c r="C19" s="26" t="s">
        <v>12</v>
      </c>
      <c r="D19" s="31" t="s">
        <v>51</v>
      </c>
      <c r="E19" s="32" t="n">
        <v>20</v>
      </c>
      <c r="F19" s="27" t="n">
        <v>384</v>
      </c>
      <c r="G19" s="27" t="n">
        <v>400</v>
      </c>
      <c r="H19" s="28" t="n">
        <f aca="false">(G19-F19)*E19</f>
        <v>320</v>
      </c>
      <c r="I19" s="0"/>
    </row>
    <row r="20" customFormat="false" ht="30" hidden="false" customHeight="false" outlineLevel="0" collapsed="false">
      <c r="A20" s="24" t="s">
        <v>15</v>
      </c>
      <c r="B20" s="25" t="n">
        <v>14257394</v>
      </c>
      <c r="C20" s="26" t="s">
        <v>13</v>
      </c>
      <c r="D20" s="31" t="s">
        <v>51</v>
      </c>
      <c r="E20" s="32" t="n">
        <v>20</v>
      </c>
      <c r="F20" s="27" t="n">
        <v>188</v>
      </c>
      <c r="G20" s="27" t="n">
        <v>194</v>
      </c>
      <c r="H20" s="28" t="n">
        <f aca="false">(G20-F20)*E20</f>
        <v>120</v>
      </c>
      <c r="I20" s="0"/>
    </row>
    <row r="21" customFormat="false" ht="30" hidden="false" customHeight="false" outlineLevel="0" collapsed="false">
      <c r="A21" s="18" t="s">
        <v>55</v>
      </c>
      <c r="B21" s="13" t="n">
        <v>135150086</v>
      </c>
      <c r="C21" s="20" t="s">
        <v>10</v>
      </c>
      <c r="D21" s="22"/>
      <c r="E21" s="22" t="n">
        <v>1</v>
      </c>
      <c r="F21" s="23" t="n">
        <f aca="false">F22+F23</f>
        <v>36410</v>
      </c>
      <c r="G21" s="23" t="n">
        <f aca="false">G22+G23</f>
        <v>36934</v>
      </c>
      <c r="H21" s="29" t="n">
        <f aca="false">(G21-F21)*E21</f>
        <v>524</v>
      </c>
      <c r="I21" s="0"/>
    </row>
    <row r="22" customFormat="false" ht="30" hidden="false" customHeight="false" outlineLevel="0" collapsed="false">
      <c r="A22" s="24" t="s">
        <v>56</v>
      </c>
      <c r="B22" s="30" t="n">
        <v>135150086</v>
      </c>
      <c r="C22" s="26" t="s">
        <v>12</v>
      </c>
      <c r="D22" s="32"/>
      <c r="E22" s="32" t="n">
        <v>1</v>
      </c>
      <c r="F22" s="27" t="n">
        <v>28851</v>
      </c>
      <c r="G22" s="27" t="n">
        <v>29211</v>
      </c>
      <c r="H22" s="28" t="n">
        <f aca="false">(G22-F22)*E22</f>
        <v>360</v>
      </c>
      <c r="I22" s="0"/>
    </row>
    <row r="23" customFormat="false" ht="30" hidden="false" customHeight="false" outlineLevel="0" collapsed="false">
      <c r="A23" s="33" t="s">
        <v>57</v>
      </c>
      <c r="B23" s="30" t="n">
        <v>135150086</v>
      </c>
      <c r="C23" s="35" t="s">
        <v>13</v>
      </c>
      <c r="D23" s="36"/>
      <c r="E23" s="36" t="n">
        <v>1</v>
      </c>
      <c r="F23" s="37" t="n">
        <v>7559</v>
      </c>
      <c r="G23" s="37" t="n">
        <v>7723</v>
      </c>
      <c r="H23" s="38" t="n">
        <f aca="false">(G23-F23)*E23</f>
        <v>164</v>
      </c>
      <c r="I23" s="0"/>
    </row>
    <row r="24" customFormat="false" ht="30" hidden="false" customHeight="false" outlineLevel="0" collapsed="false">
      <c r="A24" s="90" t="s">
        <v>31</v>
      </c>
      <c r="B24" s="113"/>
      <c r="C24" s="92"/>
      <c r="D24" s="114"/>
      <c r="E24" s="114"/>
      <c r="F24" s="95"/>
      <c r="G24" s="95"/>
      <c r="H24" s="96" t="n">
        <f aca="false">H9+H12+H18+H21</f>
        <v>5211</v>
      </c>
      <c r="I24" s="0"/>
    </row>
    <row r="25" customFormat="false" ht="15.75" hidden="false" customHeight="false" outlineLevel="0" collapsed="false">
      <c r="A25" s="115" t="s">
        <v>32</v>
      </c>
      <c r="B25" s="116"/>
      <c r="C25" s="117"/>
      <c r="D25" s="118"/>
      <c r="E25" s="118"/>
      <c r="F25" s="57"/>
      <c r="G25" s="57"/>
      <c r="H25" s="97" t="n">
        <f aca="false">H10+H13+H19+H22</f>
        <v>3624</v>
      </c>
      <c r="I25" s="119"/>
    </row>
    <row r="26" customFormat="false" ht="15.75" hidden="false" customHeight="false" outlineLevel="0" collapsed="false">
      <c r="A26" s="120" t="s">
        <v>33</v>
      </c>
      <c r="B26" s="121"/>
      <c r="C26" s="19"/>
      <c r="D26" s="22"/>
      <c r="E26" s="22"/>
      <c r="F26" s="41"/>
      <c r="G26" s="41"/>
      <c r="H26" s="98" t="n">
        <f aca="false">H11+H14+H20+H23</f>
        <v>1587</v>
      </c>
    </row>
    <row r="27" customFormat="false" ht="15.75" hidden="false" customHeight="false" outlineLevel="0" collapsed="false">
      <c r="A27" s="120" t="s">
        <v>34</v>
      </c>
      <c r="B27" s="122" t="n">
        <v>3.69</v>
      </c>
      <c r="C27" s="19" t="s">
        <v>35</v>
      </c>
      <c r="D27" s="22"/>
      <c r="E27" s="22"/>
      <c r="F27" s="41"/>
      <c r="G27" s="41"/>
      <c r="H27" s="101" t="n">
        <f aca="false">H25*B27</f>
        <v>13372.56</v>
      </c>
    </row>
    <row r="28" customFormat="false" ht="15.75" hidden="false" customHeight="false" outlineLevel="0" collapsed="false">
      <c r="A28" s="120" t="s">
        <v>36</v>
      </c>
      <c r="B28" s="122" t="n">
        <v>1.25</v>
      </c>
      <c r="C28" s="19" t="s">
        <v>35</v>
      </c>
      <c r="D28" s="22"/>
      <c r="E28" s="22"/>
      <c r="F28" s="41"/>
      <c r="G28" s="41"/>
      <c r="H28" s="101" t="n">
        <f aca="false">H26*B28</f>
        <v>1983.75</v>
      </c>
    </row>
    <row r="29" customFormat="false" ht="15.75" hidden="false" customHeight="false" outlineLevel="0" collapsed="false">
      <c r="A29" s="120" t="s">
        <v>37</v>
      </c>
      <c r="B29" s="121"/>
      <c r="C29" s="19"/>
      <c r="D29" s="22"/>
      <c r="E29" s="22"/>
      <c r="F29" s="41"/>
      <c r="G29" s="41"/>
      <c r="H29" s="101" t="n">
        <f aca="false">H27+H28</f>
        <v>15356.31</v>
      </c>
    </row>
    <row r="30" customFormat="false" ht="30" hidden="false" customHeight="false" outlineLevel="0" collapsed="false">
      <c r="A30" s="120" t="s">
        <v>38</v>
      </c>
      <c r="B30" s="121" t="s">
        <v>61</v>
      </c>
      <c r="C30" s="19" t="s">
        <v>40</v>
      </c>
      <c r="D30" s="22"/>
      <c r="E30" s="22"/>
      <c r="F30" s="41"/>
      <c r="G30" s="41"/>
      <c r="H30" s="101" t="n">
        <f aca="false">H29/B30</f>
        <v>1.47710798176257</v>
      </c>
    </row>
    <row r="31" customFormat="false" ht="30" hidden="false" customHeight="false" outlineLevel="0" collapsed="false">
      <c r="A31" s="120" t="s">
        <v>41</v>
      </c>
      <c r="B31" s="121"/>
      <c r="C31" s="19"/>
      <c r="D31" s="22"/>
      <c r="E31" s="22"/>
      <c r="F31" s="41"/>
      <c r="G31" s="41"/>
      <c r="H31" s="101" t="n">
        <f aca="false">H25/B30</f>
        <v>0.348588907485427</v>
      </c>
    </row>
    <row r="32" customFormat="false" ht="30" hidden="false" customHeight="false" outlineLevel="0" collapsed="false">
      <c r="A32" s="123" t="s">
        <v>42</v>
      </c>
      <c r="B32" s="124"/>
      <c r="C32" s="125"/>
      <c r="D32" s="126"/>
      <c r="E32" s="126"/>
      <c r="F32" s="73"/>
      <c r="G32" s="73"/>
      <c r="H32" s="104" t="n">
        <f aca="false">H26/B30</f>
        <v>0.152651930513072</v>
      </c>
    </row>
    <row r="33" customFormat="false" ht="13.8" hidden="false" customHeight="false" outlineLevel="0" collapsed="false">
      <c r="A33" s="127"/>
      <c r="B33" s="128"/>
      <c r="C33" s="129"/>
      <c r="D33" s="130"/>
      <c r="E33" s="130"/>
      <c r="F33" s="80"/>
      <c r="G33" s="80"/>
      <c r="H33" s="80"/>
    </row>
    <row r="34" customFormat="false" ht="13.8" hidden="false" customHeight="false" outlineLevel="0" collapsed="false">
      <c r="A34" s="131"/>
      <c r="B34" s="132"/>
      <c r="C34" s="133"/>
      <c r="D34" s="134"/>
      <c r="E34" s="134"/>
      <c r="F34" s="86"/>
      <c r="G34" s="86"/>
      <c r="H34" s="86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23" activeCellId="0" sqref="B23"/>
    </sheetView>
  </sheetViews>
  <sheetFormatPr defaultRowHeight="12.8"/>
  <cols>
    <col collapsed="false" hidden="false" max="1" min="1" style="1" width="26.530612244898"/>
    <col collapsed="false" hidden="false" max="2" min="2" style="2" width="14.1836734693878"/>
    <col collapsed="false" hidden="false" max="3" min="3" style="2" width="9.16836734693878"/>
    <col collapsed="false" hidden="false" max="4" min="4" style="3" width="6.72448979591837"/>
    <col collapsed="false" hidden="false" max="5" min="5" style="3" width="6.60714285714286"/>
    <col collapsed="false" hidden="false" max="6" min="6" style="4" width="16.0204081632653"/>
    <col collapsed="false" hidden="false" max="7" min="7" style="4" width="15.0357142857143"/>
    <col collapsed="false" hidden="false" max="8" min="8" style="4" width="21.515306122449"/>
    <col collapsed="false" hidden="false" max="9" min="9" style="3" width="15.6479591836735"/>
    <col collapsed="false" hidden="false" max="1025" min="10" style="3" width="10.0255102040816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3.8" hidden="false" customHeight="false" outlineLevel="0" collapsed="false">
      <c r="A2" s="10" t="s">
        <v>62</v>
      </c>
      <c r="B2" s="10"/>
      <c r="C2" s="10"/>
      <c r="D2" s="10"/>
      <c r="E2" s="10"/>
      <c r="F2" s="10"/>
      <c r="G2" s="10"/>
      <c r="H2" s="10"/>
      <c r="I2" s="0"/>
    </row>
    <row r="3" customFormat="false" ht="13.8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0" hidden="false" customHeight="true" outlineLevel="0" collapsed="false">
      <c r="A5" s="13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15" hidden="false" customHeight="true" outlineLevel="0" collapsed="false">
      <c r="A6" s="13"/>
      <c r="B6" s="12"/>
      <c r="C6" s="13"/>
      <c r="D6" s="12"/>
      <c r="E6" s="12"/>
      <c r="F6" s="16" t="n">
        <v>42296</v>
      </c>
      <c r="G6" s="16" t="n">
        <v>42326</v>
      </c>
      <c r="H6" s="17" t="s">
        <v>8</v>
      </c>
      <c r="I6" s="0"/>
    </row>
    <row r="7" customFormat="false" ht="13.8" hidden="false" customHeight="false" outlineLevel="0" collapsed="false">
      <c r="A7" s="13"/>
      <c r="B7" s="12"/>
      <c r="C7" s="13"/>
      <c r="D7" s="12"/>
      <c r="E7" s="12"/>
      <c r="F7" s="16"/>
      <c r="G7" s="16"/>
      <c r="H7" s="17"/>
      <c r="I7" s="0"/>
    </row>
    <row r="8" customFormat="false" ht="15.75" hidden="false" customHeight="false" outlineLevel="0" collapsed="false">
      <c r="A8" s="18" t="s">
        <v>63</v>
      </c>
      <c r="B8" s="21" t="s">
        <v>64</v>
      </c>
      <c r="C8" s="20" t="s">
        <v>10</v>
      </c>
      <c r="D8" s="21" t="s">
        <v>51</v>
      </c>
      <c r="E8" s="135" t="n">
        <v>20</v>
      </c>
      <c r="F8" s="29" t="n">
        <f aca="false">F10+F9</f>
        <v>500</v>
      </c>
      <c r="G8" s="29" t="n">
        <f aca="false">G10+G9</f>
        <v>621</v>
      </c>
      <c r="H8" s="29" t="n">
        <f aca="false">(G8-F8)*E8</f>
        <v>2420</v>
      </c>
      <c r="I8" s="0"/>
    </row>
    <row r="9" customFormat="false" ht="15.75" hidden="false" customHeight="false" outlineLevel="0" collapsed="false">
      <c r="A9" s="24" t="str">
        <f aca="false">A8</f>
        <v>АВР 1 (лифт груз.)</v>
      </c>
      <c r="B9" s="31" t="s">
        <v>64</v>
      </c>
      <c r="C9" s="26" t="s">
        <v>12</v>
      </c>
      <c r="D9" s="21" t="s">
        <v>51</v>
      </c>
      <c r="E9" s="135" t="n">
        <v>20</v>
      </c>
      <c r="F9" s="28" t="n">
        <v>325</v>
      </c>
      <c r="G9" s="28" t="n">
        <v>406</v>
      </c>
      <c r="H9" s="28" t="n">
        <f aca="false">(G9-F9)*E9</f>
        <v>1620</v>
      </c>
      <c r="I9" s="0"/>
    </row>
    <row r="10" customFormat="false" ht="15.75" hidden="false" customHeight="false" outlineLevel="0" collapsed="false">
      <c r="A10" s="24" t="str">
        <f aca="false">A8</f>
        <v>АВР 1 (лифт груз.)</v>
      </c>
      <c r="B10" s="31" t="s">
        <v>64</v>
      </c>
      <c r="C10" s="26" t="s">
        <v>13</v>
      </c>
      <c r="D10" s="21" t="s">
        <v>51</v>
      </c>
      <c r="E10" s="135" t="n">
        <v>20</v>
      </c>
      <c r="F10" s="28" t="n">
        <v>175</v>
      </c>
      <c r="G10" s="28" t="n">
        <v>215</v>
      </c>
      <c r="H10" s="28" t="n">
        <f aca="false">(G10-F10)*E10</f>
        <v>800</v>
      </c>
      <c r="I10" s="0"/>
    </row>
    <row r="11" customFormat="false" ht="58.55" hidden="false" customHeight="false" outlineLevel="0" collapsed="false">
      <c r="A11" s="18" t="s">
        <v>65</v>
      </c>
      <c r="B11" s="21" t="s">
        <v>66</v>
      </c>
      <c r="C11" s="20" t="s">
        <v>10</v>
      </c>
      <c r="D11" s="21" t="s">
        <v>67</v>
      </c>
      <c r="E11" s="135" t="n">
        <v>15</v>
      </c>
      <c r="F11" s="29" t="n">
        <f aca="false">F12+F13</f>
        <v>98</v>
      </c>
      <c r="G11" s="29" t="n">
        <f aca="false">G12+G13</f>
        <v>201</v>
      </c>
      <c r="H11" s="29" t="n">
        <f aca="false">(G11-F11)*E11</f>
        <v>1545</v>
      </c>
      <c r="I11" s="0"/>
    </row>
    <row r="12" customFormat="false" ht="58.55" hidden="false" customHeight="false" outlineLevel="0" collapsed="false">
      <c r="A12" s="24" t="str">
        <f aca="false">A11</f>
        <v>АВР 2 (лифт пасс., ИТП, домофон, узел связи, компьютер в консьержной))</v>
      </c>
      <c r="B12" s="31" t="s">
        <v>66</v>
      </c>
      <c r="C12" s="26" t="s">
        <v>12</v>
      </c>
      <c r="D12" s="21" t="s">
        <v>67</v>
      </c>
      <c r="E12" s="135" t="n">
        <v>15</v>
      </c>
      <c r="F12" s="28" t="n">
        <v>68</v>
      </c>
      <c r="G12" s="28" t="n">
        <v>139</v>
      </c>
      <c r="H12" s="28" t="n">
        <f aca="false">(G12-F12)*E12</f>
        <v>1065</v>
      </c>
      <c r="I12" s="0"/>
    </row>
    <row r="13" customFormat="false" ht="58.55" hidden="false" customHeight="false" outlineLevel="0" collapsed="false">
      <c r="A13" s="24" t="str">
        <f aca="false">A11</f>
        <v>АВР 2 (лифт пасс., ИТП, домофон, узел связи, компьютер в консьержной))</v>
      </c>
      <c r="B13" s="31" t="s">
        <v>66</v>
      </c>
      <c r="C13" s="26" t="s">
        <v>13</v>
      </c>
      <c r="D13" s="21" t="s">
        <v>67</v>
      </c>
      <c r="E13" s="135" t="n">
        <v>15</v>
      </c>
      <c r="F13" s="28" t="n">
        <v>30</v>
      </c>
      <c r="G13" s="28" t="n">
        <v>62</v>
      </c>
      <c r="H13" s="28" t="n">
        <f aca="false">(G13-F13)*E13</f>
        <v>480</v>
      </c>
      <c r="I13" s="0"/>
    </row>
    <row r="14" customFormat="false" ht="15.75" hidden="false" customHeight="false" outlineLevel="0" collapsed="false">
      <c r="A14" s="18" t="s">
        <v>68</v>
      </c>
      <c r="B14" s="13" t="s">
        <v>69</v>
      </c>
      <c r="C14" s="20" t="s">
        <v>10</v>
      </c>
      <c r="D14" s="135"/>
      <c r="E14" s="135" t="n">
        <v>1</v>
      </c>
      <c r="F14" s="29" t="n">
        <f aca="false">F15+F16</f>
        <v>11795</v>
      </c>
      <c r="G14" s="29" t="n">
        <f aca="false">G15+G16</f>
        <v>14233</v>
      </c>
      <c r="H14" s="29" t="n">
        <f aca="false">(G14-F14)*E14</f>
        <v>2438</v>
      </c>
      <c r="I14" s="0"/>
    </row>
    <row r="15" customFormat="false" ht="15.75" hidden="false" customHeight="false" outlineLevel="0" collapsed="false">
      <c r="A15" s="24" t="str">
        <f aca="false">A14</f>
        <v>ОДН   (освещение)</v>
      </c>
      <c r="B15" s="30" t="str">
        <f aca="false">B14</f>
        <v>22029850-15</v>
      </c>
      <c r="C15" s="26" t="s">
        <v>12</v>
      </c>
      <c r="D15" s="136"/>
      <c r="E15" s="136" t="n">
        <v>1</v>
      </c>
      <c r="F15" s="28" t="n">
        <v>7825</v>
      </c>
      <c r="G15" s="28" t="n">
        <v>9393</v>
      </c>
      <c r="H15" s="28" t="n">
        <f aca="false">(G15-F15)*E15</f>
        <v>1568</v>
      </c>
      <c r="I15" s="0"/>
    </row>
    <row r="16" customFormat="false" ht="15.75" hidden="false" customHeight="false" outlineLevel="0" collapsed="false">
      <c r="A16" s="33" t="str">
        <f aca="false">A14</f>
        <v>ОДН   (освещение)</v>
      </c>
      <c r="B16" s="34" t="str">
        <f aca="false">B14</f>
        <v>22029850-15</v>
      </c>
      <c r="C16" s="35" t="s">
        <v>13</v>
      </c>
      <c r="D16" s="137"/>
      <c r="E16" s="137" t="n">
        <v>1</v>
      </c>
      <c r="F16" s="38" t="n">
        <v>3970</v>
      </c>
      <c r="G16" s="38" t="n">
        <v>4840</v>
      </c>
      <c r="H16" s="38" t="n">
        <f aca="false">(G16-F16)*E16</f>
        <v>870</v>
      </c>
      <c r="I16" s="0"/>
    </row>
    <row r="17" customFormat="false" ht="30" hidden="false" customHeight="false" outlineLevel="0" collapsed="false">
      <c r="A17" s="90" t="s">
        <v>31</v>
      </c>
      <c r="B17" s="91"/>
      <c r="C17" s="92"/>
      <c r="D17" s="138"/>
      <c r="E17" s="138"/>
      <c r="F17" s="139"/>
      <c r="G17" s="140"/>
      <c r="H17" s="96" t="n">
        <f aca="false">H8+H11+H14</f>
        <v>6403</v>
      </c>
      <c r="I17" s="0"/>
    </row>
    <row r="18" customFormat="false" ht="15.75" hidden="false" customHeight="false" outlineLevel="0" collapsed="false">
      <c r="A18" s="141" t="s">
        <v>32</v>
      </c>
      <c r="B18" s="142"/>
      <c r="C18" s="143"/>
      <c r="D18" s="144"/>
      <c r="E18" s="144"/>
      <c r="F18" s="145"/>
      <c r="G18" s="146"/>
      <c r="H18" s="147" t="n">
        <f aca="false">H9+H12+H15</f>
        <v>4253</v>
      </c>
      <c r="I18" s="59"/>
    </row>
    <row r="19" customFormat="false" ht="15.75" hidden="false" customHeight="false" outlineLevel="0" collapsed="false">
      <c r="A19" s="148" t="s">
        <v>33</v>
      </c>
      <c r="B19" s="149"/>
      <c r="C19" s="150"/>
      <c r="D19" s="151"/>
      <c r="E19" s="151"/>
      <c r="F19" s="152"/>
      <c r="G19" s="153"/>
      <c r="H19" s="154" t="n">
        <f aca="false">H10+H13+H16</f>
        <v>2150</v>
      </c>
    </row>
    <row r="20" customFormat="false" ht="15.75" hidden="false" customHeight="false" outlineLevel="0" collapsed="false">
      <c r="A20" s="148" t="s">
        <v>34</v>
      </c>
      <c r="B20" s="155" t="n">
        <v>3.69</v>
      </c>
      <c r="C20" s="150" t="s">
        <v>35</v>
      </c>
      <c r="D20" s="151"/>
      <c r="E20" s="151"/>
      <c r="F20" s="152"/>
      <c r="G20" s="153"/>
      <c r="H20" s="156" t="n">
        <f aca="false">H18*B20</f>
        <v>15693.57</v>
      </c>
    </row>
    <row r="21" customFormat="false" ht="15.75" hidden="false" customHeight="false" outlineLevel="0" collapsed="false">
      <c r="A21" s="148" t="s">
        <v>36</v>
      </c>
      <c r="B21" s="155" t="n">
        <v>1.25</v>
      </c>
      <c r="C21" s="150" t="s">
        <v>35</v>
      </c>
      <c r="D21" s="151"/>
      <c r="E21" s="151"/>
      <c r="F21" s="152"/>
      <c r="G21" s="153"/>
      <c r="H21" s="156" t="n">
        <f aca="false">H19*B21</f>
        <v>2687.5</v>
      </c>
    </row>
    <row r="22" customFormat="false" ht="15.75" hidden="false" customHeight="false" outlineLevel="0" collapsed="false">
      <c r="A22" s="148" t="s">
        <v>37</v>
      </c>
      <c r="B22" s="149"/>
      <c r="C22" s="150"/>
      <c r="D22" s="151"/>
      <c r="E22" s="151"/>
      <c r="F22" s="152"/>
      <c r="G22" s="153"/>
      <c r="H22" s="156" t="n">
        <f aca="false">H20+H21</f>
        <v>18381.07</v>
      </c>
    </row>
    <row r="23" customFormat="false" ht="15.75" hidden="false" customHeight="false" outlineLevel="0" collapsed="false">
      <c r="A23" s="148" t="s">
        <v>38</v>
      </c>
      <c r="B23" s="20" t="s">
        <v>70</v>
      </c>
      <c r="C23" s="150" t="s">
        <v>40</v>
      </c>
      <c r="D23" s="151"/>
      <c r="E23" s="151"/>
      <c r="F23" s="152"/>
      <c r="G23" s="153"/>
      <c r="H23" s="156" t="n">
        <f aca="false">H22/B23</f>
        <v>2.24723940631342</v>
      </c>
    </row>
    <row r="24" customFormat="false" ht="30" hidden="false" customHeight="false" outlineLevel="0" collapsed="false">
      <c r="A24" s="148" t="s">
        <v>41</v>
      </c>
      <c r="B24" s="149"/>
      <c r="C24" s="150"/>
      <c r="D24" s="151"/>
      <c r="E24" s="151"/>
      <c r="F24" s="152"/>
      <c r="G24" s="153"/>
      <c r="H24" s="156" t="n">
        <f aca="false">H18/B23</f>
        <v>0.519964789593369</v>
      </c>
    </row>
    <row r="25" customFormat="false" ht="30" hidden="false" customHeight="false" outlineLevel="0" collapsed="false">
      <c r="A25" s="157" t="s">
        <v>42</v>
      </c>
      <c r="B25" s="158"/>
      <c r="C25" s="159"/>
      <c r="D25" s="160"/>
      <c r="E25" s="160"/>
      <c r="F25" s="161"/>
      <c r="G25" s="162"/>
      <c r="H25" s="163" t="n">
        <f aca="false">H19/B23</f>
        <v>0.262855466171113</v>
      </c>
    </row>
    <row r="26" customFormat="false" ht="13.8" hidden="false" customHeight="false" outlineLevel="0" collapsed="false">
      <c r="A26" s="164"/>
      <c r="B26" s="165"/>
      <c r="C26" s="166"/>
      <c r="D26" s="167"/>
      <c r="E26" s="167"/>
      <c r="F26" s="168"/>
      <c r="G26" s="169"/>
      <c r="H26" s="169"/>
    </row>
    <row r="27" customFormat="false" ht="13.8" hidden="false" customHeight="false" outlineLevel="0" collapsed="false">
      <c r="A27" s="170"/>
      <c r="B27" s="171"/>
      <c r="C27" s="172"/>
      <c r="D27" s="173"/>
      <c r="E27" s="173"/>
      <c r="F27" s="174"/>
      <c r="G27" s="175"/>
      <c r="H27" s="175"/>
    </row>
  </sheetData>
  <mergeCells count="9">
    <mergeCell ref="A2:H3"/>
    <mergeCell ref="A5:A7"/>
    <mergeCell ref="B5:B7"/>
    <mergeCell ref="C5:C7"/>
    <mergeCell ref="D5:D7"/>
    <mergeCell ref="E5:E7"/>
    <mergeCell ref="F6:F7"/>
    <mergeCell ref="G6:G7"/>
    <mergeCell ref="H6:H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</TotalTime>
  <Application>LibreOffice/5.0.1.2$Windows_X86_64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2014-02-13T08:12:49Z</dcterms:created>
  <dc:creator>Елена Астионова</dc:creator>
  <dc:language>ru-RU</dc:language>
  <cp:lastPrinted>2015-12-09T11:36:29Z</cp:lastPrinted>
  <dcterms:modified xsi:type="dcterms:W3CDTF">2015-12-18T11:57:57Z</dcterms:modified>
  <cp:revision>43</cp:revision>
</cp:coreProperties>
</file>